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lockStructure="1"/>
  <bookViews>
    <workbookView xWindow="-15" yWindow="15" windowWidth="19440" windowHeight="4005" tabRatio="643"/>
  </bookViews>
  <sheets>
    <sheet name="利用方法・注意事項（必ずお読みください。）" sheetId="13" r:id="rId1"/>
    <sheet name="算定基礎賃金集計表" sheetId="11" r:id="rId2"/>
    <sheet name="申告書記入イメージ" sheetId="6" r:id="rId3"/>
    <sheet name="(参考)e-Govイメージ" sheetId="14" r:id="rId4"/>
    <sheet name="保険料計算シート（非表示）" sheetId="3" state="hidden" r:id="rId5"/>
    <sheet name="設定シート（非表示）" sheetId="12" state="hidden" r:id="rId6"/>
    <sheet name="算定基礎賃金集計img(非表示)" sheetId="16" state="hidden" r:id="rId7"/>
    <sheet name="申告書記入img (非表示)" sheetId="19" state="hidden" r:id="rId8"/>
  </sheets>
  <definedNames>
    <definedName name="_xlnm.Print_Area" localSheetId="6">'算定基礎賃金集計img(非表示)'!$A$1:$BD$18</definedName>
    <definedName name="_xlnm.Print_Area" localSheetId="1">算定基礎賃金集計表!$A$1:$BD$62</definedName>
    <definedName name="_xlnm.Print_Area" localSheetId="2">申告書記入イメージ!$A$1:$DK$209</definedName>
    <definedName name="_xlnm.Print_Area" localSheetId="4">'保険料計算シート（非表示）'!$B$1:$J$27</definedName>
    <definedName name="_xlnm.Print_Area" localSheetId="0">'利用方法・注意事項（必ずお読みください。）'!$B$1:$L$305</definedName>
    <definedName name="可能">申告書記入イメージ!$DE$110:$DE$111</definedName>
    <definedName name="概算雇用保険料率">'設定シート（非表示）'!$F$13:$F$15</definedName>
    <definedName name="確定雇用保険料率">'設定シート（非表示）'!$E$13:$E$15</definedName>
    <definedName name="還付">申告書記入イメージ!$DL$6:$DM$6</definedName>
    <definedName name="行う">申告書記入イメージ!$DM$7</definedName>
    <definedName name="行わない">申告書記入イメージ!$DL$7:$DL$7</definedName>
  </definedNames>
  <calcPr calcId="162913"/>
</workbook>
</file>

<file path=xl/calcChain.xml><?xml version="1.0" encoding="utf-8"?>
<calcChain xmlns="http://schemas.openxmlformats.org/spreadsheetml/2006/main">
  <c r="BU75" i="6" l="1"/>
  <c r="AV75" i="6"/>
  <c r="BU38" i="6"/>
  <c r="AV38" i="6"/>
  <c r="AR38" i="6"/>
  <c r="BQ38" i="6"/>
  <c r="BQ75" i="6"/>
  <c r="AR75" i="6"/>
  <c r="CU176" i="6"/>
  <c r="B195" i="6" l="1"/>
  <c r="BX78" i="19" l="1"/>
  <c r="CV65" i="19" s="1"/>
  <c r="AT65" i="19"/>
  <c r="AQ65" i="19"/>
  <c r="AN65" i="19"/>
  <c r="AK65" i="19"/>
  <c r="AH65" i="19"/>
  <c r="AE65" i="19"/>
  <c r="AB65" i="19"/>
  <c r="Y65" i="19"/>
  <c r="V65" i="19"/>
  <c r="AT60" i="19"/>
  <c r="AQ60" i="19"/>
  <c r="AN60" i="19"/>
  <c r="AK60" i="19"/>
  <c r="AH60" i="19"/>
  <c r="AE60" i="19"/>
  <c r="AB60" i="19"/>
  <c r="Y60" i="19"/>
  <c r="V60" i="19"/>
  <c r="V76" i="19"/>
  <c r="AQ55" i="19" s="1"/>
  <c r="BB61" i="19"/>
  <c r="BX77" i="19" s="1"/>
  <c r="BB46" i="19"/>
  <c r="BQ38" i="19"/>
  <c r="AV38" i="19"/>
  <c r="AR38" i="19"/>
  <c r="AH4" i="19"/>
  <c r="CM60" i="19" l="1"/>
  <c r="CG60" i="19"/>
  <c r="BX60" i="19"/>
  <c r="CJ60" i="19"/>
  <c r="CV60" i="19"/>
  <c r="BU65" i="19"/>
  <c r="BX76" i="19"/>
  <c r="CP45" i="19" s="1"/>
  <c r="CM65" i="19"/>
  <c r="CA65" i="19"/>
  <c r="CD65" i="19"/>
  <c r="CD60" i="19"/>
  <c r="CS60" i="19"/>
  <c r="BR65" i="19"/>
  <c r="CG65" i="19"/>
  <c r="CS45" i="19"/>
  <c r="CP65" i="19"/>
  <c r="CP60" i="19"/>
  <c r="CS65" i="19"/>
  <c r="CJ45" i="19"/>
  <c r="CA60" i="19"/>
  <c r="BX65" i="19"/>
  <c r="CJ65" i="19"/>
  <c r="CA45" i="19"/>
  <c r="AT55" i="19"/>
  <c r="AB55" i="19"/>
  <c r="AH55" i="19"/>
  <c r="AK55" i="19"/>
  <c r="Y55" i="19"/>
  <c r="AN55" i="19"/>
  <c r="V55" i="19"/>
  <c r="AE55" i="19"/>
  <c r="BU38" i="19"/>
  <c r="E11" i="16"/>
  <c r="A11" i="16"/>
  <c r="AO5" i="16"/>
  <c r="F137" i="13"/>
  <c r="G104" i="13"/>
  <c r="G103" i="13"/>
  <c r="BX45" i="19" l="1"/>
  <c r="CM45" i="19"/>
  <c r="BR45" i="19"/>
  <c r="BU45" i="19"/>
  <c r="CD45" i="19"/>
  <c r="CG45" i="19"/>
  <c r="CV45" i="19"/>
  <c r="I69" i="14"/>
  <c r="I67" i="14"/>
  <c r="AZ64" i="14"/>
  <c r="AT64" i="14"/>
  <c r="BC58" i="14"/>
  <c r="BC57" i="14"/>
  <c r="AL53" i="14"/>
  <c r="U50" i="14"/>
  <c r="CI48" i="14"/>
  <c r="CF48" i="14"/>
  <c r="CC48" i="14"/>
  <c r="BZ48" i="14"/>
  <c r="BW48" i="14"/>
  <c r="BT48" i="14"/>
  <c r="BQ48" i="14"/>
  <c r="BN48" i="14"/>
  <c r="BK48" i="14"/>
  <c r="BH48" i="14"/>
  <c r="BE48" i="14"/>
  <c r="BB48" i="14"/>
  <c r="AY48" i="14"/>
  <c r="CF46" i="14"/>
  <c r="AT44" i="14"/>
  <c r="AT37" i="14"/>
  <c r="BZ32" i="14"/>
  <c r="BT32" i="14"/>
  <c r="BJ32" i="14"/>
  <c r="AV32" i="14"/>
  <c r="AP32" i="14"/>
  <c r="AF32" i="14"/>
  <c r="AT30" i="14"/>
  <c r="AT28" i="14"/>
  <c r="AT21" i="14"/>
  <c r="BZ16" i="14"/>
  <c r="BT16" i="14"/>
  <c r="BJ16" i="14"/>
  <c r="AV16" i="14"/>
  <c r="AP16" i="14"/>
  <c r="AF16" i="14"/>
  <c r="AR8" i="14"/>
  <c r="AP8" i="14"/>
  <c r="AN8" i="14"/>
  <c r="AI8" i="14"/>
  <c r="AF8" i="14"/>
  <c r="AC8" i="14"/>
  <c r="Z8" i="14"/>
  <c r="W8" i="14"/>
  <c r="T8" i="14"/>
  <c r="Q8" i="14"/>
  <c r="N8" i="14"/>
  <c r="K8" i="14"/>
  <c r="H8" i="14"/>
  <c r="E8" i="14"/>
  <c r="U5" i="14"/>
  <c r="R5" i="14"/>
  <c r="O5" i="14"/>
  <c r="L5" i="14"/>
  <c r="I5" i="14"/>
  <c r="J16" i="3" l="1"/>
  <c r="H25" i="3" s="1"/>
  <c r="BS157" i="6"/>
  <c r="AD204" i="6"/>
  <c r="AD201" i="6"/>
  <c r="BB83" i="6"/>
  <c r="BB46" i="6"/>
  <c r="G19" i="3"/>
  <c r="E19" i="3"/>
  <c r="F17" i="3"/>
  <c r="F9" i="3"/>
  <c r="CV87" i="6"/>
  <c r="CF37" i="14" s="1"/>
  <c r="CS87" i="6"/>
  <c r="CD37" i="14" s="1"/>
  <c r="CP87" i="6"/>
  <c r="CB37" i="14" s="1"/>
  <c r="CM87" i="6"/>
  <c r="BZ37" i="14" s="1"/>
  <c r="CJ87" i="6"/>
  <c r="BX37" i="14" s="1"/>
  <c r="CG87" i="6"/>
  <c r="BV37" i="14" s="1"/>
  <c r="CD87" i="6"/>
  <c r="BT37" i="14" s="1"/>
  <c r="CA87" i="6"/>
  <c r="BR37" i="14" s="1"/>
  <c r="BX87" i="6"/>
  <c r="BP37" i="14" s="1"/>
  <c r="BU87" i="6"/>
  <c r="BN37" i="14" s="1"/>
  <c r="BR87" i="6"/>
  <c r="BL37" i="14" s="1"/>
  <c r="CV50" i="6"/>
  <c r="CF21" i="14" s="1"/>
  <c r="CS50" i="6"/>
  <c r="CD21" i="14" s="1"/>
  <c r="CP50" i="6"/>
  <c r="CB21" i="14" s="1"/>
  <c r="CM50" i="6"/>
  <c r="BZ21" i="14" s="1"/>
  <c r="CJ50" i="6"/>
  <c r="BX21" i="14" s="1"/>
  <c r="CG50" i="6"/>
  <c r="BV21" i="14" s="1"/>
  <c r="CD50" i="6"/>
  <c r="BT21" i="14" s="1"/>
  <c r="CA50" i="6"/>
  <c r="BR21" i="14" s="1"/>
  <c r="BX50" i="6"/>
  <c r="BP21" i="14" s="1"/>
  <c r="BU50" i="6"/>
  <c r="BN21" i="14" s="1"/>
  <c r="BR50" i="6"/>
  <c r="BL21" i="14" s="1"/>
  <c r="AT87" i="6"/>
  <c r="AN37" i="14" s="1"/>
  <c r="AQ87" i="6"/>
  <c r="AL37" i="14" s="1"/>
  <c r="AN87" i="6"/>
  <c r="AJ37" i="14" s="1"/>
  <c r="AK87" i="6"/>
  <c r="AH37" i="14" s="1"/>
  <c r="AH87" i="6"/>
  <c r="AF37" i="14" s="1"/>
  <c r="AE87" i="6"/>
  <c r="AD37" i="14" s="1"/>
  <c r="AB87" i="6"/>
  <c r="AB37" i="14" s="1"/>
  <c r="Y87" i="6"/>
  <c r="Z37" i="14" s="1"/>
  <c r="V87" i="6"/>
  <c r="X37" i="14" s="1"/>
  <c r="AT82" i="6"/>
  <c r="AN35" i="14" s="1"/>
  <c r="AQ82" i="6"/>
  <c r="AL35" i="14" s="1"/>
  <c r="AN82" i="6"/>
  <c r="AJ35" i="14" s="1"/>
  <c r="AK82" i="6"/>
  <c r="AH35" i="14" s="1"/>
  <c r="AH82" i="6"/>
  <c r="AF35" i="14" s="1"/>
  <c r="AE82" i="6"/>
  <c r="AD35" i="14" s="1"/>
  <c r="AB82" i="6"/>
  <c r="AB35" i="14" s="1"/>
  <c r="Y82" i="6"/>
  <c r="Z35" i="14" s="1"/>
  <c r="V82" i="6"/>
  <c r="X35" i="14" s="1"/>
  <c r="AT70" i="6"/>
  <c r="AN30" i="14" s="1"/>
  <c r="AQ70" i="6"/>
  <c r="AL30" i="14" s="1"/>
  <c r="AN70" i="6"/>
  <c r="AJ30" i="14" s="1"/>
  <c r="AK70" i="6"/>
  <c r="AH30" i="14" s="1"/>
  <c r="AH70" i="6"/>
  <c r="AF30" i="14" s="1"/>
  <c r="AE70" i="6"/>
  <c r="AD30" i="14" s="1"/>
  <c r="AB70" i="6"/>
  <c r="AB30" i="14" s="1"/>
  <c r="Y70" i="6"/>
  <c r="Z30" i="14" s="1"/>
  <c r="V70" i="6"/>
  <c r="X30" i="14" s="1"/>
  <c r="AT50" i="6"/>
  <c r="AN21" i="14" s="1"/>
  <c r="AQ50" i="6"/>
  <c r="AL21" i="14" s="1"/>
  <c r="AN50" i="6"/>
  <c r="AJ21" i="14" s="1"/>
  <c r="AK50" i="6"/>
  <c r="AH21" i="14" s="1"/>
  <c r="AH50" i="6"/>
  <c r="AF21" i="14" s="1"/>
  <c r="AE50" i="6"/>
  <c r="AD21" i="14" s="1"/>
  <c r="AB50" i="6"/>
  <c r="AB21" i="14" s="1"/>
  <c r="Y50" i="6"/>
  <c r="Z21" i="14" s="1"/>
  <c r="V50" i="6"/>
  <c r="X21" i="14" s="1"/>
  <c r="AT45" i="6"/>
  <c r="AN19" i="14" s="1"/>
  <c r="AQ45" i="6"/>
  <c r="AL19" i="14" s="1"/>
  <c r="AN45" i="6"/>
  <c r="AJ19" i="14" s="1"/>
  <c r="AK45" i="6"/>
  <c r="AH19" i="14" s="1"/>
  <c r="AH45" i="6"/>
  <c r="AF19" i="14" s="1"/>
  <c r="AE45" i="6"/>
  <c r="AD19" i="14" s="1"/>
  <c r="AB45" i="6"/>
  <c r="AB19" i="14" s="1"/>
  <c r="Y45" i="6"/>
  <c r="Z19" i="14" s="1"/>
  <c r="V45" i="6"/>
  <c r="X19" i="14" s="1"/>
  <c r="V33" i="6"/>
  <c r="M14" i="14" s="1"/>
  <c r="S33" i="6"/>
  <c r="K14" i="14" s="1"/>
  <c r="P33" i="6"/>
  <c r="I14" i="14" s="1"/>
  <c r="M33" i="6"/>
  <c r="G14" i="14" s="1"/>
  <c r="J33" i="6"/>
  <c r="E14" i="14" s="1"/>
  <c r="G33" i="6"/>
  <c r="C14" i="14" s="1"/>
  <c r="BB61" i="6"/>
  <c r="AT25" i="14" s="1"/>
  <c r="AV182" i="6"/>
  <c r="AS182" i="6"/>
  <c r="AP182" i="6"/>
  <c r="AJ182" i="6"/>
  <c r="AG182" i="6"/>
  <c r="AD182" i="6"/>
  <c r="AA182" i="6"/>
  <c r="X182" i="6"/>
  <c r="U182" i="6"/>
  <c r="R182" i="6"/>
  <c r="O182" i="6"/>
  <c r="L182" i="6"/>
  <c r="I182" i="6"/>
  <c r="F182" i="6"/>
  <c r="AH4" i="6"/>
  <c r="AF48" i="11"/>
  <c r="S48" i="11"/>
  <c r="AO12" i="11"/>
  <c r="AS48" i="11"/>
  <c r="AB58" i="11" s="1"/>
  <c r="E8" i="3" s="1"/>
  <c r="G10" i="3"/>
  <c r="CV70" i="6" s="1"/>
  <c r="CF30" i="14" s="1"/>
  <c r="AO48" i="11"/>
  <c r="AB48" i="11"/>
  <c r="O48" i="11"/>
  <c r="E36" i="11"/>
  <c r="A36" i="11"/>
  <c r="E18" i="11"/>
  <c r="A18" i="11"/>
  <c r="B201" i="6" s="1"/>
  <c r="T4" i="11"/>
  <c r="G2" i="11"/>
  <c r="C7" i="12"/>
  <c r="CM70" i="6"/>
  <c r="BZ30" i="14" s="1"/>
  <c r="I30" i="3"/>
  <c r="BU70" i="6"/>
  <c r="BN30" i="14" s="1"/>
  <c r="CS70" i="6"/>
  <c r="CD30" i="14" s="1"/>
  <c r="CD70" i="6" l="1"/>
  <c r="BT30" i="14" s="1"/>
  <c r="BN16" i="14"/>
  <c r="AJ16" i="14"/>
  <c r="F8" i="3"/>
  <c r="F13" i="3"/>
  <c r="AT35" i="14"/>
  <c r="F5" i="3"/>
  <c r="AT19" i="14"/>
  <c r="V60" i="6"/>
  <c r="X25" i="14" s="1"/>
  <c r="Y60" i="6"/>
  <c r="Z25" i="14" s="1"/>
  <c r="AB53" i="11"/>
  <c r="AO58" i="11" s="1"/>
  <c r="F2" i="3"/>
  <c r="AN33" i="6" s="1"/>
  <c r="Z14" i="14" s="1"/>
  <c r="I202" i="6"/>
  <c r="BN32" i="14"/>
  <c r="CJ70" i="6"/>
  <c r="BX30" i="14" s="1"/>
  <c r="CG70" i="6"/>
  <c r="BV30" i="14" s="1"/>
  <c r="CA70" i="6"/>
  <c r="BR30" i="14" s="1"/>
  <c r="I49" i="3"/>
  <c r="BR70" i="6"/>
  <c r="BL30" i="14" s="1"/>
  <c r="CP70" i="6"/>
  <c r="CB30" i="14" s="1"/>
  <c r="AT60" i="6"/>
  <c r="AN25" i="14" s="1"/>
  <c r="AB60" i="6"/>
  <c r="AB25" i="14" s="1"/>
  <c r="BX70" i="6"/>
  <c r="BP30" i="14" s="1"/>
  <c r="I25" i="3"/>
  <c r="AK60" i="6"/>
  <c r="AH25" i="14" s="1"/>
  <c r="AQ60" i="6"/>
  <c r="AL25" i="14" s="1"/>
  <c r="AH60" i="6"/>
  <c r="AF25" i="14" s="1"/>
  <c r="AE60" i="6"/>
  <c r="AD25" i="14" s="1"/>
  <c r="F202" i="6"/>
  <c r="AN60" i="6"/>
  <c r="AJ25" i="14" s="1"/>
  <c r="AJ32" i="14" l="1"/>
  <c r="I198" i="6"/>
  <c r="AD189" i="6" s="1"/>
  <c r="F198" i="6"/>
  <c r="CZ175" i="6" s="1"/>
  <c r="CU194" i="6"/>
  <c r="CI194" i="6"/>
  <c r="CR194" i="6"/>
  <c r="CF194" i="6"/>
  <c r="DA194" i="6"/>
  <c r="CO194" i="6"/>
  <c r="CC194" i="6"/>
  <c r="CX194" i="6"/>
  <c r="CL194" i="6"/>
  <c r="BZ194" i="6"/>
  <c r="E7" i="3"/>
  <c r="AH33" i="6"/>
  <c r="V14" i="14" s="1"/>
  <c r="AB33" i="6"/>
  <c r="R14" i="14" s="1"/>
  <c r="AQ33" i="6"/>
  <c r="AB14" i="14" s="1"/>
  <c r="AK33" i="6"/>
  <c r="X14" i="14" s="1"/>
  <c r="CC141" i="6"/>
  <c r="BO57" i="14" s="1"/>
  <c r="AE33" i="6"/>
  <c r="T14" i="14" s="1"/>
  <c r="DD194" i="6"/>
  <c r="O189" i="6" l="1"/>
  <c r="AA189" i="6"/>
  <c r="L189" i="6"/>
  <c r="DC175" i="6"/>
  <c r="AE55" i="6"/>
  <c r="AD23" i="14" s="1"/>
  <c r="AT55" i="6"/>
  <c r="AN23" i="14" s="1"/>
  <c r="AQ55" i="6"/>
  <c r="AL23" i="14" s="1"/>
  <c r="Y55" i="6"/>
  <c r="Z23" i="14" s="1"/>
  <c r="AK55" i="6"/>
  <c r="AH23" i="14" s="1"/>
  <c r="AN55" i="6"/>
  <c r="AJ23" i="14" s="1"/>
  <c r="E9" i="3"/>
  <c r="AH55" i="6"/>
  <c r="AF23" i="14" s="1"/>
  <c r="AB55" i="6"/>
  <c r="AB23" i="14" s="1"/>
  <c r="V55" i="6"/>
  <c r="X23" i="14" s="1"/>
  <c r="G9" i="3" l="1"/>
  <c r="G5" i="3" s="1"/>
  <c r="CP45" i="6" s="1"/>
  <c r="CB19" i="14" s="1"/>
  <c r="E16" i="3"/>
  <c r="AK65" i="6"/>
  <c r="AH28" i="14" s="1"/>
  <c r="AQ65" i="6"/>
  <c r="AL28" i="14" s="1"/>
  <c r="AE65" i="6"/>
  <c r="AD28" i="14" s="1"/>
  <c r="E17" i="3"/>
  <c r="AE102" i="6" s="1"/>
  <c r="AD44" i="14" s="1"/>
  <c r="AN65" i="6"/>
  <c r="AJ28" i="14" s="1"/>
  <c r="G8" i="3"/>
  <c r="CJ60" i="6" s="1"/>
  <c r="BX25" i="14" s="1"/>
  <c r="G2" i="3"/>
  <c r="BC33" i="6" s="1"/>
  <c r="AK14" i="14" s="1"/>
  <c r="AT65" i="6"/>
  <c r="AN28" i="14" s="1"/>
  <c r="V65" i="6"/>
  <c r="X28" i="14" s="1"/>
  <c r="Y65" i="6"/>
  <c r="Z28" i="14" s="1"/>
  <c r="AH65" i="6"/>
  <c r="AF28" i="14" s="1"/>
  <c r="AB65" i="6"/>
  <c r="AB28" i="14" s="1"/>
  <c r="BR65" i="6" l="1"/>
  <c r="BL28" i="14" s="1"/>
  <c r="J20" i="3"/>
  <c r="CS65" i="6"/>
  <c r="CD28" i="14" s="1"/>
  <c r="CM65" i="6"/>
  <c r="BZ28" i="14" s="1"/>
  <c r="CS45" i="6"/>
  <c r="CD19" i="14" s="1"/>
  <c r="BX45" i="6"/>
  <c r="BP19" i="14" s="1"/>
  <c r="H42" i="3"/>
  <c r="F40" i="3" s="1"/>
  <c r="BX65" i="6"/>
  <c r="BP28" i="14" s="1"/>
  <c r="CV65" i="6"/>
  <c r="CF28" i="14" s="1"/>
  <c r="BU45" i="6"/>
  <c r="BN19" i="14" s="1"/>
  <c r="H32" i="3"/>
  <c r="F30" i="3" s="1"/>
  <c r="CJ45" i="6"/>
  <c r="BX19" i="14" s="1"/>
  <c r="CG65" i="6"/>
  <c r="BV28" i="14" s="1"/>
  <c r="CD45" i="6"/>
  <c r="BT19" i="14" s="1"/>
  <c r="H51" i="3"/>
  <c r="H27" i="3" s="1"/>
  <c r="F22" i="3" s="1"/>
  <c r="AL128" i="6" s="1"/>
  <c r="Z52" i="14" s="1"/>
  <c r="CD65" i="6"/>
  <c r="BT28" i="14" s="1"/>
  <c r="CJ65" i="6"/>
  <c r="BX28" i="14" s="1"/>
  <c r="CV45" i="6"/>
  <c r="CF19" i="14" s="1"/>
  <c r="CM45" i="6"/>
  <c r="BZ19" i="14" s="1"/>
  <c r="H37" i="3"/>
  <c r="F35" i="3" s="1"/>
  <c r="CD60" i="6"/>
  <c r="BT25" i="14" s="1"/>
  <c r="CP65" i="6"/>
  <c r="CB28" i="14" s="1"/>
  <c r="BU65" i="6"/>
  <c r="BN28" i="14" s="1"/>
  <c r="CA65" i="6"/>
  <c r="BR28" i="14" s="1"/>
  <c r="CA45" i="6"/>
  <c r="BR19" i="14" s="1"/>
  <c r="CG45" i="6"/>
  <c r="BV19" i="14" s="1"/>
  <c r="BR45" i="6"/>
  <c r="BL19" i="14" s="1"/>
  <c r="AB97" i="6"/>
  <c r="AB41" i="14" s="1"/>
  <c r="Y97" i="6"/>
  <c r="Z41" i="14" s="1"/>
  <c r="AH97" i="6"/>
  <c r="AF41" i="14" s="1"/>
  <c r="AT97" i="6"/>
  <c r="AN41" i="14" s="1"/>
  <c r="V97" i="6"/>
  <c r="X41" i="14" s="1"/>
  <c r="AQ97" i="6"/>
  <c r="AL41" i="14" s="1"/>
  <c r="AN97" i="6"/>
  <c r="AJ41" i="14" s="1"/>
  <c r="AK97" i="6"/>
  <c r="AH41" i="14" s="1"/>
  <c r="AE97" i="6"/>
  <c r="AD41" i="14" s="1"/>
  <c r="H35" i="3"/>
  <c r="E15" i="3"/>
  <c r="BF33" i="6"/>
  <c r="AM14" i="14" s="1"/>
  <c r="BI33" i="6"/>
  <c r="AO14" i="14" s="1"/>
  <c r="AZ33" i="6"/>
  <c r="AI14" i="14" s="1"/>
  <c r="CV60" i="6"/>
  <c r="CF25" i="14" s="1"/>
  <c r="V102" i="6"/>
  <c r="X44" i="14" s="1"/>
  <c r="AN102" i="6"/>
  <c r="AJ44" i="14" s="1"/>
  <c r="AH102" i="6"/>
  <c r="AF44" i="14" s="1"/>
  <c r="AK102" i="6"/>
  <c r="AH44" i="14" s="1"/>
  <c r="AW33" i="6"/>
  <c r="AG14" i="14" s="1"/>
  <c r="Y102" i="6"/>
  <c r="Z44" i="14" s="1"/>
  <c r="AQ102" i="6"/>
  <c r="AL44" i="14" s="1"/>
  <c r="AT102" i="6"/>
  <c r="AN44" i="14" s="1"/>
  <c r="AB102" i="6"/>
  <c r="AB44" i="14" s="1"/>
  <c r="CA60" i="6"/>
  <c r="BR25" i="14" s="1"/>
  <c r="BX60" i="6"/>
  <c r="BP25" i="14" s="1"/>
  <c r="CG60" i="6"/>
  <c r="BV25" i="14" s="1"/>
  <c r="CP60" i="6"/>
  <c r="CB25" i="14" s="1"/>
  <c r="CM60" i="6"/>
  <c r="BZ25" i="14" s="1"/>
  <c r="CS60" i="6"/>
  <c r="CD25" i="14" s="1"/>
  <c r="J18" i="3"/>
  <c r="F49" i="3" l="1"/>
  <c r="F25" i="3" s="1"/>
  <c r="AM141" i="6" s="1"/>
  <c r="AE57" i="14" s="1"/>
  <c r="F37" i="3"/>
  <c r="G37" i="3" s="1"/>
  <c r="I35" i="3"/>
  <c r="AE92" i="6"/>
  <c r="AD39" i="14" s="1"/>
  <c r="AK92" i="6"/>
  <c r="AH39" i="14" s="1"/>
  <c r="AB92" i="6"/>
  <c r="AB39" i="14" s="1"/>
  <c r="AH92" i="6"/>
  <c r="AF39" i="14" s="1"/>
  <c r="AQ92" i="6"/>
  <c r="AL39" i="14" s="1"/>
  <c r="AT92" i="6"/>
  <c r="AN39" i="14" s="1"/>
  <c r="V92" i="6"/>
  <c r="X39" i="14" s="1"/>
  <c r="Y92" i="6"/>
  <c r="Z39" i="14" s="1"/>
  <c r="AN92" i="6"/>
  <c r="AJ39" i="14" s="1"/>
  <c r="G17" i="3" l="1"/>
  <c r="BR102" i="6" s="1"/>
  <c r="BL44" i="14" s="1"/>
  <c r="CJ102" i="6" l="1"/>
  <c r="BX44" i="14" s="1"/>
  <c r="CV102" i="6"/>
  <c r="CF44" i="14" s="1"/>
  <c r="CD102" i="6"/>
  <c r="BT44" i="14" s="1"/>
  <c r="CG102" i="6"/>
  <c r="BV44" i="14" s="1"/>
  <c r="CP102" i="6"/>
  <c r="CB44" i="14" s="1"/>
  <c r="G13" i="3"/>
  <c r="BU102" i="6"/>
  <c r="BN44" i="14" s="1"/>
  <c r="BX102" i="6"/>
  <c r="BP44" i="14" s="1"/>
  <c r="CA102" i="6"/>
  <c r="BR44" i="14" s="1"/>
  <c r="CM102" i="6"/>
  <c r="BZ44" i="14" s="1"/>
  <c r="CS102" i="6"/>
  <c r="CD44" i="14" s="1"/>
  <c r="CM82" i="6" l="1"/>
  <c r="BZ35" i="14" s="1"/>
  <c r="D42" i="3"/>
  <c r="D51" i="3"/>
  <c r="D50" i="3"/>
  <c r="D41" i="3"/>
  <c r="D31" i="3"/>
  <c r="D37" i="3"/>
  <c r="J37" i="3" s="1"/>
  <c r="D32" i="3"/>
  <c r="D36" i="3"/>
  <c r="J36" i="3" s="1"/>
  <c r="CA82" i="6"/>
  <c r="BR35" i="14" s="1"/>
  <c r="CJ82" i="6"/>
  <c r="BX35" i="14" s="1"/>
  <c r="BU82" i="6"/>
  <c r="BN35" i="14" s="1"/>
  <c r="CV82" i="6"/>
  <c r="CF35" i="14" s="1"/>
  <c r="CS82" i="6"/>
  <c r="CD35" i="14" s="1"/>
  <c r="D35" i="3"/>
  <c r="G35" i="3" s="1"/>
  <c r="D49" i="3"/>
  <c r="E49" i="3" s="1"/>
  <c r="E25" i="3" s="1"/>
  <c r="Y141" i="6" s="1"/>
  <c r="S57" i="14" s="1"/>
  <c r="D30" i="3"/>
  <c r="BX82" i="6"/>
  <c r="BP35" i="14" s="1"/>
  <c r="BR82" i="6"/>
  <c r="BL35" i="14" s="1"/>
  <c r="CD82" i="6"/>
  <c r="BT35" i="14" s="1"/>
  <c r="J22" i="3"/>
  <c r="CG82" i="6"/>
  <c r="BV35" i="14" s="1"/>
  <c r="D40" i="3"/>
  <c r="E40" i="3" s="1"/>
  <c r="CP82" i="6"/>
  <c r="CB35" i="14" s="1"/>
  <c r="H40" i="3" l="1"/>
  <c r="I40" i="3" s="1"/>
  <c r="E31" i="3"/>
  <c r="J31" i="3" s="1"/>
  <c r="E30" i="3"/>
  <c r="G30" i="3" s="1"/>
  <c r="D25" i="3"/>
  <c r="K142" i="6" s="1"/>
  <c r="G57" i="14" s="1"/>
  <c r="E50" i="3"/>
  <c r="D27" i="3"/>
  <c r="K153" i="6" s="1"/>
  <c r="G61" i="14" s="1"/>
  <c r="D26" i="3"/>
  <c r="K147" i="6" s="1"/>
  <c r="G59" i="14" s="1"/>
  <c r="J50" i="3"/>
  <c r="J26" i="3" s="1"/>
  <c r="AM147" i="6" s="1"/>
  <c r="AE59" i="14" s="1"/>
  <c r="E32" i="3"/>
  <c r="J32" i="3" s="1"/>
  <c r="J30" i="3"/>
  <c r="J35" i="3"/>
  <c r="G49" i="3"/>
  <c r="G25" i="3" s="1"/>
  <c r="BA141" i="6" s="1"/>
  <c r="AQ57" i="14" s="1"/>
  <c r="G40" i="3"/>
  <c r="J40" i="3" s="1"/>
  <c r="DD109" i="6"/>
  <c r="DA109" i="6"/>
  <c r="E41" i="3" l="1"/>
  <c r="E51" i="3"/>
  <c r="F51" i="3" s="1"/>
  <c r="E26" i="3"/>
  <c r="Y147" i="6" s="1"/>
  <c r="S59" i="14" s="1"/>
  <c r="F32" i="3"/>
  <c r="G32" i="3" s="1"/>
  <c r="J49" i="3"/>
  <c r="J25" i="3" s="1"/>
  <c r="CI198" i="6" s="1"/>
  <c r="CI188" i="6"/>
  <c r="DA188" i="6"/>
  <c r="CO188" i="6"/>
  <c r="CC188" i="6"/>
  <c r="CX188" i="6"/>
  <c r="CL188" i="6"/>
  <c r="CF188" i="6"/>
  <c r="BZ188" i="6"/>
  <c r="CU188" i="6"/>
  <c r="CR188" i="6"/>
  <c r="DD188" i="6"/>
  <c r="E42" i="3" l="1"/>
  <c r="J41" i="3"/>
  <c r="CL198" i="6"/>
  <c r="F27" i="3"/>
  <c r="D22" i="3" s="1"/>
  <c r="N128" i="6" s="1"/>
  <c r="K52" i="14" s="1"/>
  <c r="G51" i="3"/>
  <c r="G27" i="3" s="1"/>
  <c r="E22" i="3" s="1"/>
  <c r="E27" i="3"/>
  <c r="Y153" i="6" s="1"/>
  <c r="S61" i="14" s="1"/>
  <c r="J51" i="3"/>
  <c r="J27" i="3" s="1"/>
  <c r="AM153" i="6" s="1"/>
  <c r="AE61" i="14" s="1"/>
  <c r="DD198" i="6"/>
  <c r="CU198" i="6"/>
  <c r="CQ141" i="6"/>
  <c r="CA57" i="14" s="1"/>
  <c r="CO198" i="6"/>
  <c r="CC198" i="6"/>
  <c r="BZ198" i="6"/>
  <c r="CR198" i="6"/>
  <c r="DA198" i="6"/>
  <c r="CF198" i="6"/>
  <c r="CX198" i="6"/>
  <c r="F42" i="3" l="1"/>
  <c r="G42" i="3" s="1"/>
  <c r="J42" i="3"/>
  <c r="V133" i="6"/>
  <c r="N54" i="14" s="1"/>
  <c r="AK133" i="6"/>
  <c r="X54" i="14" s="1"/>
  <c r="AB133" i="6"/>
  <c r="R54" i="14" s="1"/>
  <c r="AN133" i="6"/>
  <c r="Z54" i="14" s="1"/>
  <c r="Y133" i="6"/>
  <c r="P54" i="14" s="1"/>
  <c r="AH133" i="6"/>
  <c r="V54" i="14" s="1"/>
  <c r="AE133" i="6"/>
  <c r="T54" i="14" s="1"/>
  <c r="AW133" i="6"/>
  <c r="AF54" i="14" s="1"/>
  <c r="AQ133" i="6"/>
  <c r="AB54" i="14" s="1"/>
  <c r="AT133" i="6"/>
  <c r="AD54" i="14" s="1"/>
  <c r="S133" i="6"/>
  <c r="L54" i="14" s="1"/>
</calcChain>
</file>

<file path=xl/sharedStrings.xml><?xml version="1.0" encoding="utf-8"?>
<sst xmlns="http://schemas.openxmlformats.org/spreadsheetml/2006/main" count="1533" uniqueCount="639">
  <si>
    <t>　「⑩確定保険料額(イ)」と「⑱申告済概算保険料額」を比較して、余る場合は「⑳</t>
    <rPh sb="16" eb="18">
      <t>シンコク</t>
    </rPh>
    <rPh sb="18" eb="19">
      <t>ズ</t>
    </rPh>
    <rPh sb="19" eb="21">
      <t>ガイサン</t>
    </rPh>
    <rPh sb="21" eb="24">
      <t>ホケンリョウ</t>
    </rPh>
    <rPh sb="24" eb="25">
      <t>ガク</t>
    </rPh>
    <phoneticPr fontId="2"/>
  </si>
  <si>
    <t>※ ○の21以上の数字は、外字のためエクセルでは表示できません。</t>
    <rPh sb="6" eb="8">
      <t>イジョウ</t>
    </rPh>
    <rPh sb="9" eb="11">
      <t>スウジ</t>
    </rPh>
    <rPh sb="13" eb="15">
      <t>ガイジ</t>
    </rPh>
    <rPh sb="24" eb="26">
      <t>ヒョウジ</t>
    </rPh>
    <phoneticPr fontId="2"/>
  </si>
  <si>
    <t>　申告書の作成にあたっては、以下の手順で行ってください。</t>
    <rPh sb="1" eb="4">
      <t>シンコクショ</t>
    </rPh>
    <rPh sb="5" eb="7">
      <t>サクセイ</t>
    </rPh>
    <rPh sb="14" eb="16">
      <t>イカ</t>
    </rPh>
    <rPh sb="17" eb="19">
      <t>テジュン</t>
    </rPh>
    <rPh sb="20" eb="21">
      <t>オコナ</t>
    </rPh>
    <phoneticPr fontId="2"/>
  </si>
  <si>
    <t>　「⑫保険料算定基礎額の見込額」に「⑬保険料率」を乗じた額が表示されます。</t>
    <rPh sb="25" eb="26">
      <t>ジョウ</t>
    </rPh>
    <rPh sb="28" eb="29">
      <t>ガク</t>
    </rPh>
    <rPh sb="30" eb="32">
      <t>ヒョウジ</t>
    </rPh>
    <phoneticPr fontId="2"/>
  </si>
  <si>
    <t>これまでの入力が終わりましたら、以下の欄に入力結果・計算結果が自動表示されます。</t>
    <rPh sb="16" eb="18">
      <t>イカ</t>
    </rPh>
    <rPh sb="19" eb="20">
      <t>ラン</t>
    </rPh>
    <rPh sb="21" eb="23">
      <t>ニュウリョク</t>
    </rPh>
    <rPh sb="23" eb="25">
      <t>ケッカ</t>
    </rPh>
    <rPh sb="26" eb="28">
      <t>ケイサン</t>
    </rPh>
    <rPh sb="28" eb="30">
      <t>ケッカ</t>
    </rPh>
    <rPh sb="31" eb="33">
      <t>ジドウ</t>
    </rPh>
    <rPh sb="33" eb="35">
      <t>ヒョウジ</t>
    </rPh>
    <phoneticPr fontId="2"/>
  </si>
  <si>
    <t>《自動表示される項目》</t>
    <rPh sb="8" eb="10">
      <t>コウモク</t>
    </rPh>
    <phoneticPr fontId="2"/>
  </si>
  <si>
    <t>１．目的</t>
    <rPh sb="2" eb="4">
      <t>モクテキ</t>
    </rPh>
    <phoneticPr fontId="2"/>
  </si>
  <si>
    <t>保険料算定対象者分</t>
    <rPh sb="0" eb="3">
      <t>ホケンリョウ</t>
    </rPh>
    <rPh sb="3" eb="5">
      <t>サンテイ</t>
    </rPh>
    <rPh sb="5" eb="7">
      <t>タイショウ</t>
    </rPh>
    <rPh sb="7" eb="8">
      <t>シャ</t>
    </rPh>
    <rPh sb="8" eb="9">
      <t>ブン</t>
    </rPh>
    <phoneticPr fontId="2"/>
  </si>
  <si>
    <t>雇用保険法適用者分</t>
    <rPh sb="0" eb="2">
      <t>コヨウ</t>
    </rPh>
    <rPh sb="2" eb="5">
      <t>ホケンホウ</t>
    </rPh>
    <rPh sb="5" eb="8">
      <t>テキヨウシャ</t>
    </rPh>
    <rPh sb="8" eb="9">
      <t>ブン</t>
    </rPh>
    <phoneticPr fontId="2"/>
  </si>
  <si>
    <t>高年齢労働者分</t>
    <rPh sb="0" eb="3">
      <t>コウネンレイ</t>
    </rPh>
    <rPh sb="3" eb="6">
      <t>ロウドウシャ</t>
    </rPh>
    <rPh sb="6" eb="7">
      <t>ブン</t>
    </rPh>
    <phoneticPr fontId="2"/>
  </si>
  <si>
    <t>労働保険料（労災＋雇用）</t>
    <rPh sb="0" eb="2">
      <t>ロウドウ</t>
    </rPh>
    <rPh sb="2" eb="4">
      <t>ホケン</t>
    </rPh>
    <rPh sb="4" eb="5">
      <t>リョウ</t>
    </rPh>
    <rPh sb="6" eb="8">
      <t>ロウサイ</t>
    </rPh>
    <rPh sb="9" eb="11">
      <t>コヨウ</t>
    </rPh>
    <phoneticPr fontId="2"/>
  </si>
  <si>
    <t>　区分</t>
    <rPh sb="1" eb="3">
      <t>クブン</t>
    </rPh>
    <phoneticPr fontId="2"/>
  </si>
  <si>
    <t>　労災保険分</t>
    <rPh sb="1" eb="3">
      <t>ロウサイ</t>
    </rPh>
    <rPh sb="3" eb="5">
      <t>ホケン</t>
    </rPh>
    <rPh sb="5" eb="6">
      <t>ブン</t>
    </rPh>
    <phoneticPr fontId="2"/>
  </si>
  <si>
    <t>1期</t>
    <rPh sb="1" eb="2">
      <t>キ</t>
    </rPh>
    <phoneticPr fontId="2"/>
  </si>
  <si>
    <t>2期</t>
    <rPh sb="1" eb="2">
      <t>キ</t>
    </rPh>
    <phoneticPr fontId="2"/>
  </si>
  <si>
    <t>3期</t>
    <rPh sb="1" eb="2">
      <t>キ</t>
    </rPh>
    <phoneticPr fontId="2"/>
  </si>
  <si>
    <t>⑧保険料算定基礎額</t>
    <rPh sb="1" eb="3">
      <t>ホケン</t>
    </rPh>
    <rPh sb="3" eb="4">
      <t>リョウ</t>
    </rPh>
    <rPh sb="4" eb="6">
      <t>サンテイ</t>
    </rPh>
    <rPh sb="6" eb="8">
      <t>キソ</t>
    </rPh>
    <rPh sb="8" eb="9">
      <t>ガク</t>
    </rPh>
    <phoneticPr fontId="2"/>
  </si>
  <si>
    <t>⑨保険料率</t>
    <rPh sb="1" eb="3">
      <t>ホケン</t>
    </rPh>
    <rPh sb="3" eb="4">
      <t>リョウ</t>
    </rPh>
    <rPh sb="4" eb="5">
      <t>リツ</t>
    </rPh>
    <phoneticPr fontId="2"/>
  </si>
  <si>
    <t>⑩確定保険料額（⑧×⑨）</t>
    <rPh sb="1" eb="3">
      <t>カクテイ</t>
    </rPh>
    <rPh sb="3" eb="6">
      <t>ホケンリョウ</t>
    </rPh>
    <rPh sb="6" eb="7">
      <t>ガク</t>
    </rPh>
    <phoneticPr fontId="2"/>
  </si>
  <si>
    <t>⑫保険料算定基礎額</t>
    <rPh sb="1" eb="3">
      <t>ホケン</t>
    </rPh>
    <rPh sb="3" eb="4">
      <t>リョウ</t>
    </rPh>
    <rPh sb="4" eb="6">
      <t>サンテイ</t>
    </rPh>
    <rPh sb="6" eb="8">
      <t>キソ</t>
    </rPh>
    <rPh sb="8" eb="9">
      <t>ガク</t>
    </rPh>
    <phoneticPr fontId="2"/>
  </si>
  <si>
    <t>⑬保険料率</t>
    <rPh sb="1" eb="3">
      <t>ホケン</t>
    </rPh>
    <rPh sb="3" eb="4">
      <t>リョウ</t>
    </rPh>
    <rPh sb="4" eb="5">
      <t>リツ</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</si>
  <si>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</si>
  <si>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</si>
  <si>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</si>
  <si>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</si>
  <si>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千円</t>
    <rPh sb="0" eb="2">
      <t>センエン</t>
    </rPh>
    <phoneticPr fontId="2"/>
  </si>
  <si>
    <t>⑭概算保険料額（⑫×⑬）</t>
    <rPh sb="1" eb="3">
      <t>ガイサン</t>
    </rPh>
    <rPh sb="3" eb="6">
      <t>ホケンリョウ</t>
    </rPh>
    <rPh sb="6" eb="7">
      <t>ガク</t>
    </rPh>
    <phoneticPr fontId="2"/>
  </si>
  <si>
    <t>一般拠出金</t>
    <rPh sb="0" eb="2">
      <t>イッパン</t>
    </rPh>
    <rPh sb="2" eb="5">
      <t>キョシュツキン</t>
    </rPh>
    <phoneticPr fontId="2"/>
  </si>
  <si>
    <t>円</t>
    <rPh sb="0" eb="1">
      <t>エン</t>
    </rPh>
    <phoneticPr fontId="2"/>
  </si>
  <si>
    <t>年</t>
    <rPh sb="0" eb="1">
      <t>ネン</t>
    </rPh>
    <phoneticPr fontId="2"/>
  </si>
  <si>
    <t>①
労働
保険
番号</t>
    <rPh sb="2" eb="4">
      <t>ロウドウ</t>
    </rPh>
    <rPh sb="5" eb="7">
      <t>ホケン</t>
    </rPh>
    <rPh sb="8" eb="10">
      <t>バンゴウ</t>
    </rPh>
    <phoneticPr fontId="2"/>
  </si>
  <si>
    <t>都道府県</t>
    <rPh sb="0" eb="4">
      <t>トドウフケン</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</si>
  <si>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</si>
  <si>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</si>
  <si>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</si>
  <si>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</si>
  <si>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</si>
  <si>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④常時使用労働者数</t>
    <rPh sb="1" eb="3">
      <t>ジョウジ</t>
    </rPh>
    <rPh sb="3" eb="5">
      <t>シヨウ</t>
    </rPh>
    <rPh sb="5" eb="8">
      <t>ロウドウシャ</t>
    </rPh>
    <rPh sb="8" eb="9">
      <t>スウ</t>
    </rPh>
    <phoneticPr fontId="2"/>
  </si>
  <si>
    <t>⑤雇用保険被保険者数</t>
    <rPh sb="1" eb="3">
      <t>コヨウ</t>
    </rPh>
    <rPh sb="3" eb="5">
      <t>ホケン</t>
    </rPh>
    <rPh sb="5" eb="9">
      <t>ヒホケンシャ</t>
    </rPh>
    <rPh sb="9" eb="10">
      <t>スウ</t>
    </rPh>
    <phoneticPr fontId="2"/>
  </si>
  <si>
    <t>（注1）</t>
    <rPh sb="1" eb="2">
      <t>チュウ</t>
    </rPh>
    <phoneticPr fontId="2"/>
  </si>
  <si>
    <t>雇用保険分</t>
    <rPh sb="0" eb="2">
      <t>コヨウ</t>
    </rPh>
    <rPh sb="2" eb="4">
      <t>ホケン</t>
    </rPh>
    <rPh sb="4" eb="5">
      <t>ブン</t>
    </rPh>
    <phoneticPr fontId="2"/>
  </si>
  <si>
    <t>雇用保険法
適用者分</t>
    <rPh sb="0" eb="2">
      <t>コヨウ</t>
    </rPh>
    <rPh sb="2" eb="5">
      <t>ホケンホウ</t>
    </rPh>
    <rPh sb="6" eb="9">
      <t>テキヨウシャ</t>
    </rPh>
    <rPh sb="9" eb="10">
      <t>ブン</t>
    </rPh>
    <phoneticPr fontId="2"/>
  </si>
  <si>
    <t>高年齢
労働者分</t>
    <rPh sb="0" eb="3">
      <t>コウネンレイ</t>
    </rPh>
    <rPh sb="4" eb="7">
      <t>ロウドウシャ</t>
    </rPh>
    <rPh sb="7" eb="8">
      <t>ブン</t>
    </rPh>
    <phoneticPr fontId="2"/>
  </si>
  <si>
    <t>保険料算定
対象者分</t>
    <rPh sb="0" eb="3">
      <t>ホケンリョウ</t>
    </rPh>
    <rPh sb="3" eb="5">
      <t>サンテイ</t>
    </rPh>
    <rPh sb="6" eb="9">
      <t>タイショウシャ</t>
    </rPh>
    <rPh sb="9" eb="10">
      <t>ブン</t>
    </rPh>
    <phoneticPr fontId="2"/>
  </si>
  <si>
    <t>労災保険分</t>
    <rPh sb="0" eb="1">
      <t>ロウ</t>
    </rPh>
    <rPh sb="1" eb="2">
      <t>サイ</t>
    </rPh>
    <rPh sb="2" eb="4">
      <t>ホケン</t>
    </rPh>
    <rPh sb="4" eb="5">
      <t>ブン</t>
    </rPh>
    <phoneticPr fontId="2"/>
  </si>
  <si>
    <t>１０００分の</t>
    <rPh sb="4" eb="5">
      <t>ブン</t>
    </rPh>
    <phoneticPr fontId="2"/>
  </si>
  <si>
    <t>※保険関係</t>
    <rPh sb="1" eb="3">
      <t>ホケン</t>
    </rPh>
    <rPh sb="3" eb="5">
      <t>カンケイ</t>
    </rPh>
    <phoneticPr fontId="2"/>
  </si>
  <si>
    <t>※片保険理由コード</t>
    <rPh sb="1" eb="2">
      <t>カタ</t>
    </rPh>
    <rPh sb="2" eb="4">
      <t>ホケン</t>
    </rPh>
    <rPh sb="4" eb="6">
      <t>リユウ</t>
    </rPh>
    <phoneticPr fontId="2"/>
  </si>
  <si>
    <t>※事業廃止等理由</t>
    <rPh sb="1" eb="3">
      <t>ジギョウ</t>
    </rPh>
    <rPh sb="3" eb="6">
      <t>ハイシナド</t>
    </rPh>
    <rPh sb="6" eb="8">
      <t>リユウ</t>
    </rPh>
    <phoneticPr fontId="2"/>
  </si>
  <si>
    <t>管轄(2)</t>
    <rPh sb="0" eb="2">
      <t>カンカツ</t>
    </rPh>
    <phoneticPr fontId="2"/>
  </si>
  <si>
    <t>保険関係等</t>
    <rPh sb="0" eb="2">
      <t>ホケン</t>
    </rPh>
    <rPh sb="2" eb="4">
      <t>カンケイ</t>
    </rPh>
    <rPh sb="4" eb="5">
      <t>トウ</t>
    </rPh>
    <phoneticPr fontId="2"/>
  </si>
  <si>
    <t>業種</t>
    <rPh sb="0" eb="2">
      <t>ギョウシュ</t>
    </rPh>
    <phoneticPr fontId="2"/>
  </si>
  <si>
    <t>産業分類</t>
    <rPh sb="0" eb="2">
      <t>サンギョウ</t>
    </rPh>
    <rPh sb="2" eb="4">
      <t>ブンルイ</t>
    </rPh>
    <phoneticPr fontId="2"/>
  </si>
  <si>
    <t>元号</t>
    <rPh sb="0" eb="2">
      <t>ゲンゴウ</t>
    </rPh>
    <phoneticPr fontId="2"/>
  </si>
  <si>
    <t>月</t>
    <rPh sb="0" eb="1">
      <t>ツキ</t>
    </rPh>
    <phoneticPr fontId="2"/>
  </si>
  <si>
    <t>日</t>
    <rPh sb="0" eb="1">
      <t>ヒ</t>
    </rPh>
    <phoneticPr fontId="2"/>
  </si>
  <si>
    <t>労働保険特別会計歳入徴収官殿</t>
    <rPh sb="0" eb="2">
      <t>ロウドウ</t>
    </rPh>
    <rPh sb="2" eb="4">
      <t>ホケン</t>
    </rPh>
    <rPh sb="4" eb="6">
      <t>トクベツ</t>
    </rPh>
    <rPh sb="6" eb="8">
      <t>カイケイ</t>
    </rPh>
    <rPh sb="8" eb="10">
      <t>サイニュウ</t>
    </rPh>
    <rPh sb="10" eb="12">
      <t>チョウシュウ</t>
    </rPh>
    <rPh sb="12" eb="13">
      <t>カン</t>
    </rPh>
    <rPh sb="13" eb="14">
      <t>トノ</t>
    </rPh>
    <phoneticPr fontId="2"/>
  </si>
  <si>
    <t>月</t>
    <rPh sb="0" eb="1">
      <t>ガツ</t>
    </rPh>
    <phoneticPr fontId="2"/>
  </si>
  <si>
    <t>種</t>
    <rPh sb="0" eb="1">
      <t>シュ</t>
    </rPh>
    <phoneticPr fontId="2"/>
  </si>
  <si>
    <t>別</t>
    <rPh sb="0" eb="1">
      <t>ベツ</t>
    </rPh>
    <phoneticPr fontId="2"/>
  </si>
  <si>
    <t>※修正項目番号</t>
    <rPh sb="1" eb="3">
      <t>シュウセイ</t>
    </rPh>
    <rPh sb="3" eb="5">
      <t>コウモク</t>
    </rPh>
    <rPh sb="5" eb="7">
      <t>バンゴウ</t>
    </rPh>
    <phoneticPr fontId="2"/>
  </si>
  <si>
    <t>⑩ 確定保険料・一般拠出金額　（⑧×⑨）</t>
    <rPh sb="2" eb="4">
      <t>カクテイ</t>
    </rPh>
    <rPh sb="4" eb="6">
      <t>ホケン</t>
    </rPh>
    <rPh sb="6" eb="7">
      <t>リョウ</t>
    </rPh>
    <rPh sb="8" eb="10">
      <t>イッパン</t>
    </rPh>
    <rPh sb="10" eb="13">
      <t>キョシュツキン</t>
    </rPh>
    <rPh sb="13" eb="14">
      <t>ガク</t>
    </rPh>
    <phoneticPr fontId="2"/>
  </si>
  <si>
    <t>⑮事業主の郵便番号（変更のある場合記入）</t>
    <rPh sb="1" eb="4">
      <t>ジギョウヌシ</t>
    </rPh>
    <rPh sb="5" eb="7">
      <t>ユウビン</t>
    </rPh>
    <rPh sb="7" eb="9">
      <t>バンゴウ</t>
    </rPh>
    <rPh sb="10" eb="12">
      <t>ヘンコウ</t>
    </rPh>
    <rPh sb="15" eb="17">
      <t>バアイ</t>
    </rPh>
    <rPh sb="17" eb="19">
      <t>キニュウ</t>
    </rPh>
    <phoneticPr fontId="2"/>
  </si>
  <si>
    <t>⑲申告済概算保険料額</t>
    <rPh sb="1" eb="3">
      <t>シンコク</t>
    </rPh>
    <rPh sb="3" eb="4">
      <t>ズ</t>
    </rPh>
    <rPh sb="4" eb="6">
      <t>ガイサン</t>
    </rPh>
    <rPh sb="6" eb="8">
      <t>ホケン</t>
    </rPh>
    <rPh sb="8" eb="9">
      <t>リョウ</t>
    </rPh>
    <rPh sb="9" eb="10">
      <t>ガク</t>
    </rPh>
    <phoneticPr fontId="2"/>
  </si>
  <si>
    <t>差引額</t>
    <rPh sb="0" eb="1">
      <t>サ</t>
    </rPh>
    <rPh sb="1" eb="2">
      <t>ヒ</t>
    </rPh>
    <rPh sb="2" eb="3">
      <t>ガク</t>
    </rPh>
    <phoneticPr fontId="2"/>
  </si>
  <si>
    <t>納付回数</t>
    <rPh sb="0" eb="2">
      <t>ノウフ</t>
    </rPh>
    <rPh sb="2" eb="4">
      <t>カイスウ</t>
    </rPh>
    <phoneticPr fontId="2"/>
  </si>
  <si>
    <t>充当額</t>
    <rPh sb="0" eb="2">
      <t>ジュウトウ</t>
    </rPh>
    <rPh sb="2" eb="3">
      <t>ガク</t>
    </rPh>
    <phoneticPr fontId="2"/>
  </si>
  <si>
    <t>還付額</t>
    <rPh sb="0" eb="2">
      <t>カンプ</t>
    </rPh>
    <rPh sb="2" eb="3">
      <t>ガク</t>
    </rPh>
    <phoneticPr fontId="2"/>
  </si>
  <si>
    <t>不足額</t>
    <rPh sb="0" eb="2">
      <t>フソク</t>
    </rPh>
    <rPh sb="2" eb="3">
      <t>ガク</t>
    </rPh>
    <phoneticPr fontId="2"/>
  </si>
  <si>
    <t>第２期</t>
    <rPh sb="2" eb="3">
      <t>キ</t>
    </rPh>
    <phoneticPr fontId="2"/>
  </si>
  <si>
    <t>第３期</t>
    <rPh sb="2" eb="3">
      <t>キ</t>
    </rPh>
    <phoneticPr fontId="2"/>
  </si>
  <si>
    <t>(イ)所在地</t>
    <rPh sb="3" eb="6">
      <t>ショザイチ</t>
    </rPh>
    <phoneticPr fontId="2"/>
  </si>
  <si>
    <t>（イ）労災保険
（ロ）雇用保険</t>
    <rPh sb="3" eb="4">
      <t>ロウ</t>
    </rPh>
    <rPh sb="4" eb="5">
      <t>サイ</t>
    </rPh>
    <rPh sb="5" eb="7">
      <t>ホケン</t>
    </rPh>
    <rPh sb="11" eb="13">
      <t>コヨウ</t>
    </rPh>
    <rPh sb="13" eb="15">
      <t>ホケン</t>
    </rPh>
    <phoneticPr fontId="2"/>
  </si>
  <si>
    <t>（イ）該当する
（ロ）該当しない</t>
    <rPh sb="3" eb="5">
      <t>ガイトウ</t>
    </rPh>
    <rPh sb="11" eb="13">
      <t>ガイトウ</t>
    </rPh>
    <phoneticPr fontId="2"/>
  </si>
  <si>
    <t>郵便番号</t>
    <rPh sb="0" eb="4">
      <t>ユウビンバンゴウ</t>
    </rPh>
    <phoneticPr fontId="2"/>
  </si>
  <si>
    <t>（ロ） 名　　称</t>
    <rPh sb="4" eb="5">
      <t>メイ</t>
    </rPh>
    <rPh sb="7" eb="8">
      <t>ショウ</t>
    </rPh>
    <phoneticPr fontId="2"/>
  </si>
  <si>
    <t>電話番号</t>
    <rPh sb="0" eb="2">
      <t>デンワ</t>
    </rPh>
    <rPh sb="2" eb="4">
      <t>バンゴウ</t>
    </rPh>
    <phoneticPr fontId="2"/>
  </si>
  <si>
    <t>印</t>
    <rPh sb="0" eb="1">
      <t>イン</t>
    </rPh>
    <phoneticPr fontId="2"/>
  </si>
  <si>
    <t>記名押印又は署名</t>
    <rPh sb="0" eb="2">
      <t>キメイ</t>
    </rPh>
    <rPh sb="2" eb="4">
      <t>オウイン</t>
    </rPh>
    <rPh sb="4" eb="5">
      <t>マタ</t>
    </rPh>
    <rPh sb="6" eb="8">
      <t>ショメイ</t>
    </rPh>
    <phoneticPr fontId="2"/>
  </si>
  <si>
    <t>(ｲ)概算保険料額
(⑭(ｲ)÷⑰＋次期
以降の円未満端数)</t>
    <rPh sb="3" eb="5">
      <t>ガイサン</t>
    </rPh>
    <rPh sb="5" eb="7">
      <t>ホケン</t>
    </rPh>
    <rPh sb="7" eb="8">
      <t>リョウ</t>
    </rPh>
    <rPh sb="8" eb="9">
      <t>ガク</t>
    </rPh>
    <rPh sb="18" eb="20">
      <t>ジキ</t>
    </rPh>
    <rPh sb="21" eb="23">
      <t>イコウ</t>
    </rPh>
    <rPh sb="24" eb="25">
      <t>エン</t>
    </rPh>
    <rPh sb="25" eb="27">
      <t>ミマン</t>
    </rPh>
    <rPh sb="27" eb="29">
      <t>ハスウ</t>
    </rPh>
    <phoneticPr fontId="2"/>
  </si>
  <si>
    <t>(ﾊ)不足額(⑳の(ﾊ))</t>
    <rPh sb="3" eb="5">
      <t>フソク</t>
    </rPh>
    <rPh sb="5" eb="6">
      <t>ガク</t>
    </rPh>
    <phoneticPr fontId="2"/>
  </si>
  <si>
    <t>⑥免除対象労働者数</t>
    <rPh sb="1" eb="3">
      <t>メンジョ</t>
    </rPh>
    <rPh sb="3" eb="5">
      <t>タイショウ</t>
    </rPh>
    <rPh sb="5" eb="8">
      <t>ロウドウシャ</t>
    </rPh>
    <rPh sb="8" eb="9">
      <t>スウ</t>
    </rPh>
    <phoneticPr fontId="2"/>
  </si>
  <si>
    <t>雇用保険分</t>
    <rPh sb="0" eb="1">
      <t>ヤトイ</t>
    </rPh>
    <rPh sb="1" eb="2">
      <t>ヨウ</t>
    </rPh>
    <rPh sb="2" eb="4">
      <t>ホケン</t>
    </rPh>
    <rPh sb="4" eb="5">
      <t>ブン</t>
    </rPh>
    <phoneticPr fontId="2"/>
  </si>
  <si>
    <t>雇用保険分</t>
    <rPh sb="0" eb="4">
      <t>コヨウホケン</t>
    </rPh>
    <rPh sb="4" eb="5">
      <t>ブン</t>
    </rPh>
    <phoneticPr fontId="2"/>
  </si>
  <si>
    <t>労働者数</t>
    <rPh sb="0" eb="3">
      <t>ロウドウシャ</t>
    </rPh>
    <rPh sb="3" eb="4">
      <t>スウ</t>
    </rPh>
    <phoneticPr fontId="2"/>
  </si>
  <si>
    <t>⑱申告済概算保険料額</t>
    <rPh sb="1" eb="3">
      <t>シンコク</t>
    </rPh>
    <rPh sb="3" eb="4">
      <t>ズ</t>
    </rPh>
    <rPh sb="4" eb="6">
      <t>ガイサン</t>
    </rPh>
    <rPh sb="6" eb="9">
      <t>ホケンリョウ</t>
    </rPh>
    <rPh sb="9" eb="10">
      <t>ガク</t>
    </rPh>
    <phoneticPr fontId="2"/>
  </si>
  <si>
    <t>⑳差引額</t>
    <rPh sb="1" eb="3">
      <t>サシヒキ</t>
    </rPh>
    <rPh sb="3" eb="4">
      <t>ガク</t>
    </rPh>
    <phoneticPr fontId="2"/>
  </si>
  <si>
    <r>
      <t>確定</t>
    </r>
    <r>
      <rPr>
        <sz val="10"/>
        <color indexed="8"/>
        <rFont val="ＭＳ Ｐゴシック"/>
        <family val="3"/>
        <charset val="128"/>
      </rPr>
      <t>保険料内訳</t>
    </r>
    <rPh sb="0" eb="2">
      <t>カクテイ</t>
    </rPh>
    <rPh sb="2" eb="5">
      <t>ホケンリョウ</t>
    </rPh>
    <rPh sb="5" eb="7">
      <t>ウチワケ</t>
    </rPh>
    <phoneticPr fontId="2"/>
  </si>
  <si>
    <r>
      <t>概算</t>
    </r>
    <r>
      <rPr>
        <sz val="10"/>
        <color indexed="8"/>
        <rFont val="ＭＳ Ｐゴシック"/>
        <family val="3"/>
        <charset val="128"/>
      </rPr>
      <t>保険料内訳</t>
    </r>
    <rPh sb="0" eb="2">
      <t>ガイサン</t>
    </rPh>
    <rPh sb="2" eb="5">
      <t>ホケンリョウ</t>
    </rPh>
    <rPh sb="5" eb="7">
      <t>ウチワケ</t>
    </rPh>
    <phoneticPr fontId="2"/>
  </si>
  <si>
    <t>概算保険料額</t>
    <phoneticPr fontId="2"/>
  </si>
  <si>
    <t>充当額</t>
    <phoneticPr fontId="2"/>
  </si>
  <si>
    <t>不足額</t>
    <phoneticPr fontId="2"/>
  </si>
  <si>
    <t>一般拠出金</t>
    <phoneticPr fontId="2"/>
  </si>
  <si>
    <t>労働保険料額</t>
    <phoneticPr fontId="2"/>
  </si>
  <si>
    <t>納付額</t>
    <phoneticPr fontId="2"/>
  </si>
  <si>
    <t>⑰納付回数</t>
    <phoneticPr fontId="2"/>
  </si>
  <si>
    <t>期別納付額</t>
    <phoneticPr fontId="2"/>
  </si>
  <si>
    <t>一般拠出金は延納できません</t>
    <rPh sb="0" eb="2">
      <t>イッパン</t>
    </rPh>
    <rPh sb="2" eb="5">
      <t>キョシュツキン</t>
    </rPh>
    <rPh sb="6" eb="8">
      <t>エンノウ</t>
    </rPh>
    <phoneticPr fontId="2"/>
  </si>
  <si>
    <t>石綿による健康被害の救済に関する法律第35条第1項に基づき、労災保険適用事業主から徴収する一般拠出金</t>
    <rPh sb="0" eb="2">
      <t>セキメン</t>
    </rPh>
    <rPh sb="5" eb="7">
      <t>ケンコウ</t>
    </rPh>
    <rPh sb="7" eb="9">
      <t>ヒガイ</t>
    </rPh>
    <rPh sb="10" eb="12">
      <t>キュウサイ</t>
    </rPh>
    <rPh sb="13" eb="14">
      <t>カン</t>
    </rPh>
    <rPh sb="16" eb="18">
      <t>ホウリツ</t>
    </rPh>
    <rPh sb="18" eb="19">
      <t>ダイ</t>
    </rPh>
    <rPh sb="21" eb="22">
      <t>ジョウ</t>
    </rPh>
    <rPh sb="22" eb="23">
      <t>ダイ</t>
    </rPh>
    <rPh sb="24" eb="25">
      <t>コウ</t>
    </rPh>
    <rPh sb="26" eb="27">
      <t>モト</t>
    </rPh>
    <rPh sb="30" eb="32">
      <t>ロウサイ</t>
    </rPh>
    <rPh sb="32" eb="34">
      <t>ホケン</t>
    </rPh>
    <rPh sb="34" eb="36">
      <t>テキヨウ</t>
    </rPh>
    <rPh sb="36" eb="39">
      <t>ジギョウヌシ</t>
    </rPh>
    <rPh sb="41" eb="43">
      <t>チョウシュウ</t>
    </rPh>
    <rPh sb="45" eb="47">
      <t>イッパン</t>
    </rPh>
    <rPh sb="47" eb="50">
      <t>キョシュツキン</t>
    </rPh>
    <phoneticPr fontId="2"/>
  </si>
  <si>
    <t>労働保険</t>
    <rPh sb="0" eb="2">
      <t>ロウドウ</t>
    </rPh>
    <rPh sb="2" eb="4">
      <t>ホケン</t>
    </rPh>
    <phoneticPr fontId="2"/>
  </si>
  <si>
    <t>(ロ)名 　称</t>
    <rPh sb="3" eb="4">
      <t>メイ</t>
    </rPh>
    <rPh sb="6" eb="7">
      <t>ショウ</t>
    </rPh>
    <phoneticPr fontId="2"/>
  </si>
  <si>
    <t>延納（分割納付）</t>
    <rPh sb="0" eb="2">
      <t>エンノウ</t>
    </rPh>
    <rPh sb="3" eb="5">
      <t>ブンカツ</t>
    </rPh>
    <rPh sb="5" eb="7">
      <t>ノウフ</t>
    </rPh>
    <phoneticPr fontId="2"/>
  </si>
  <si>
    <t>保険判定</t>
    <rPh sb="0" eb="2">
      <t>ホケン</t>
    </rPh>
    <rPh sb="2" eb="4">
      <t>ハンテイ</t>
    </rPh>
    <phoneticPr fontId="2"/>
  </si>
  <si>
    <t>不可能</t>
    <rPh sb="0" eb="3">
      <t>フカノウ</t>
    </rPh>
    <phoneticPr fontId="2"/>
  </si>
  <si>
    <t>可能</t>
    <rPh sb="0" eb="2">
      <t>カノウ</t>
    </rPh>
    <phoneticPr fontId="2"/>
  </si>
  <si>
    <t>代表取締役　○○ ○○</t>
    <rPh sb="0" eb="2">
      <t>ダイヒョウ</t>
    </rPh>
    <rPh sb="2" eb="5">
      <t>トリシマリヤク</t>
    </rPh>
    <phoneticPr fontId="2"/>
  </si>
  <si>
    <t>※入力徴定コード</t>
    <phoneticPr fontId="2"/>
  </si>
  <si>
    <t>－</t>
    <phoneticPr fontId="2"/>
  </si>
  <si>
    <t>以下の</t>
    <rPh sb="0" eb="2">
      <t>イカ</t>
    </rPh>
    <phoneticPr fontId="2"/>
  </si>
  <si>
    <t>年度更新申告書に転記するための記載イメージが表示されます。</t>
    <rPh sb="8" eb="10">
      <t>テンキ</t>
    </rPh>
    <rPh sb="15" eb="17">
      <t>キサイ</t>
    </rPh>
    <rPh sb="22" eb="24">
      <t>ヒョウジ</t>
    </rPh>
    <phoneticPr fontId="2"/>
  </si>
  <si>
    <t>《該当する場合に入力が必要な項目》</t>
    <rPh sb="1" eb="3">
      <t>ガイトウ</t>
    </rPh>
    <rPh sb="5" eb="7">
      <t>バアイ</t>
    </rPh>
    <rPh sb="8" eb="10">
      <t>ニュウリョク</t>
    </rPh>
    <rPh sb="11" eb="13">
      <t>ヒツヨウ</t>
    </rPh>
    <rPh sb="14" eb="16">
      <t>コウモク</t>
    </rPh>
    <phoneticPr fontId="2"/>
  </si>
  <si>
    <t>これまでの入力が終わりましたら、次の事項を確認してください。</t>
    <rPh sb="8" eb="9">
      <t>オ</t>
    </rPh>
    <phoneticPr fontId="2"/>
  </si>
  <si>
    <t>○ 行わない場合…還付手続が不要となるように概算保険料額が自動修正されます。</t>
    <rPh sb="2" eb="3">
      <t>オコナ</t>
    </rPh>
    <rPh sb="6" eb="8">
      <t>バアイ</t>
    </rPh>
    <phoneticPr fontId="2"/>
  </si>
  <si>
    <t>　「（２）保険料率欄への入力」で入力した料率に基づき表示されます。</t>
    <rPh sb="16" eb="18">
      <t>ニュウリョク</t>
    </rPh>
    <rPh sb="20" eb="22">
      <t>リョウリツ</t>
    </rPh>
    <rPh sb="23" eb="24">
      <t>モト</t>
    </rPh>
    <rPh sb="26" eb="28">
      <t>ヒョウジ</t>
    </rPh>
    <phoneticPr fontId="2"/>
  </si>
  <si>
    <t>　該当する欄の賃金締切日毎の人数、賃金総額を各月毎に集計して入力していきます。</t>
    <rPh sb="1" eb="3">
      <t>ガイトウ</t>
    </rPh>
    <rPh sb="5" eb="6">
      <t>ラン</t>
    </rPh>
    <phoneticPr fontId="2"/>
  </si>
  <si>
    <t>(1)入力項目について</t>
    <rPh sb="3" eb="5">
      <t>ニュウリョク</t>
    </rPh>
    <rPh sb="5" eb="7">
      <t>コウモク</t>
    </rPh>
    <phoneticPr fontId="2"/>
  </si>
  <si>
    <t>申告書のイメージが表示されますので、以下の点について入力・選択してください。</t>
    <rPh sb="9" eb="11">
      <t>ヒョウジ</t>
    </rPh>
    <phoneticPr fontId="2"/>
  </si>
  <si>
    <t>(1)還付金の請求の有無について</t>
    <rPh sb="3" eb="5">
      <t>カンプ</t>
    </rPh>
    <rPh sb="5" eb="6">
      <t>キン</t>
    </rPh>
    <rPh sb="7" eb="9">
      <t>セイキュウ</t>
    </rPh>
    <rPh sb="10" eb="12">
      <t>ウム</t>
    </rPh>
    <phoneticPr fontId="2"/>
  </si>
  <si>
    <t>(2)保険料率欄への入力</t>
    <rPh sb="3" eb="5">
      <t>ホケン</t>
    </rPh>
    <rPh sb="5" eb="6">
      <t>リョウ</t>
    </rPh>
    <rPh sb="6" eb="7">
      <t>リツ</t>
    </rPh>
    <rPh sb="7" eb="8">
      <t>ラン</t>
    </rPh>
    <rPh sb="10" eb="12">
      <t>ニュウリョク</t>
    </rPh>
    <phoneticPr fontId="2"/>
  </si>
  <si>
    <t>(3)延納（分割納付）の申請欄の入力</t>
    <rPh sb="3" eb="5">
      <t>エンノウ</t>
    </rPh>
    <rPh sb="6" eb="8">
      <t>ブンカツ</t>
    </rPh>
    <rPh sb="8" eb="10">
      <t>ノウフ</t>
    </rPh>
    <rPh sb="12" eb="14">
      <t>シンセイ</t>
    </rPh>
    <rPh sb="14" eb="15">
      <t>ラン</t>
    </rPh>
    <rPh sb="16" eb="18">
      <t>ニュウリョク</t>
    </rPh>
    <phoneticPr fontId="2"/>
  </si>
  <si>
    <t>(4)「⑱申告済概算保険料額」の入力</t>
    <rPh sb="5" eb="7">
      <t>シンコク</t>
    </rPh>
    <rPh sb="7" eb="8">
      <t>スミ</t>
    </rPh>
    <rPh sb="8" eb="10">
      <t>ガイサン</t>
    </rPh>
    <rPh sb="10" eb="13">
      <t>ホケンリョウ</t>
    </rPh>
    <rPh sb="13" eb="14">
      <t>ガク</t>
    </rPh>
    <rPh sb="16" eb="18">
      <t>ニュウリョク</t>
    </rPh>
    <phoneticPr fontId="2"/>
  </si>
  <si>
    <t>(6)申告書への転記</t>
    <rPh sb="3" eb="6">
      <t>シンコクショ</t>
    </rPh>
    <rPh sb="8" eb="10">
      <t>テンキ</t>
    </rPh>
    <phoneticPr fontId="2"/>
  </si>
  <si>
    <t>○ 行う場合…還付請求書を別途作成する必要があります。</t>
    <rPh sb="2" eb="3">
      <t>オコナ</t>
    </rPh>
    <rPh sb="4" eb="6">
      <t>バアイ</t>
    </rPh>
    <rPh sb="7" eb="9">
      <t>カンプ</t>
    </rPh>
    <phoneticPr fontId="2"/>
  </si>
  <si>
    <t>・延納を希望する場合は、「⑰延納の申請　延納の回数」に「３」と入力して下さい。希望しな</t>
    <rPh sb="31" eb="33">
      <t>ニュウリョク</t>
    </rPh>
    <phoneticPr fontId="2"/>
  </si>
  <si>
    <t>《延納（分割納付）が可能となる条件》</t>
    <rPh sb="10" eb="12">
      <t>カノウ</t>
    </rPh>
    <rPh sb="15" eb="17">
      <t>ジョウケン</t>
    </rPh>
    <phoneticPr fontId="2"/>
  </si>
  <si>
    <t>○「⑤雇用保険被保険者数」（項７）</t>
    <rPh sb="3" eb="5">
      <t>コヨウ</t>
    </rPh>
    <rPh sb="5" eb="7">
      <t>ホケン</t>
    </rPh>
    <rPh sb="7" eb="11">
      <t>ヒホケンシャ</t>
    </rPh>
    <rPh sb="11" eb="12">
      <t>スウ</t>
    </rPh>
    <rPh sb="14" eb="15">
      <t>コウ</t>
    </rPh>
    <phoneticPr fontId="2"/>
  </si>
  <si>
    <t>○「⑬保険料率（イ）」</t>
    <rPh sb="3" eb="6">
      <t>ホケンリョウ</t>
    </rPh>
    <rPh sb="6" eb="7">
      <t>リツ</t>
    </rPh>
    <phoneticPr fontId="2"/>
  </si>
  <si>
    <t>○「⑳差引額（イ）、（ロ）、（ハ）」</t>
    <rPh sb="3" eb="5">
      <t>サシヒキ</t>
    </rPh>
    <rPh sb="5" eb="6">
      <t>ガク</t>
    </rPh>
    <phoneticPr fontId="2"/>
  </si>
  <si>
    <t>○「○22期別納付額」（※）</t>
    <rPh sb="5" eb="6">
      <t>キ</t>
    </rPh>
    <rPh sb="6" eb="7">
      <t>ベツ</t>
    </rPh>
    <rPh sb="7" eb="9">
      <t>ノウフ</t>
    </rPh>
    <rPh sb="9" eb="10">
      <t>ガク</t>
    </rPh>
    <phoneticPr fontId="2"/>
  </si>
  <si>
    <t>賃金総額に１，０００円未満の端数がある場合は、端数は切り捨てられます。</t>
    <rPh sb="0" eb="2">
      <t>チンギン</t>
    </rPh>
    <rPh sb="2" eb="4">
      <t>ソウガク</t>
    </rPh>
    <rPh sb="10" eb="11">
      <t>エン</t>
    </rPh>
    <rPh sb="11" eb="13">
      <t>ミマン</t>
    </rPh>
    <rPh sb="14" eb="16">
      <t>ハスウ</t>
    </rPh>
    <rPh sb="19" eb="21">
      <t>バアイ</t>
    </rPh>
    <rPh sb="23" eb="25">
      <t>ハスウ</t>
    </rPh>
    <rPh sb="26" eb="27">
      <t>キ</t>
    </rPh>
    <rPh sb="28" eb="29">
      <t>ス</t>
    </rPh>
    <phoneticPr fontId="2"/>
  </si>
  <si>
    <t>　ただし、還付が発生する際に「（１）還付金の請求の有無について」で還付請求を行</t>
    <rPh sb="5" eb="7">
      <t>カンプ</t>
    </rPh>
    <rPh sb="8" eb="10">
      <t>ハッセイ</t>
    </rPh>
    <rPh sb="12" eb="13">
      <t>サイ</t>
    </rPh>
    <rPh sb="33" eb="35">
      <t>カンプ</t>
    </rPh>
    <rPh sb="35" eb="37">
      <t>セイキュウ</t>
    </rPh>
    <phoneticPr fontId="2"/>
  </si>
  <si>
    <t>還付の有無</t>
    <rPh sb="3" eb="5">
      <t>ウム</t>
    </rPh>
    <phoneticPr fontId="2"/>
  </si>
  <si>
    <t>労働
保険料</t>
    <rPh sb="0" eb="2">
      <t>ロウドウ</t>
    </rPh>
    <rPh sb="3" eb="6">
      <t>ホケンリョウ</t>
    </rPh>
    <phoneticPr fontId="2"/>
  </si>
  <si>
    <t>一般
拠出金</t>
    <rPh sb="0" eb="2">
      <t>イッパン</t>
    </rPh>
    <rPh sb="3" eb="6">
      <t>キョシュツキン</t>
    </rPh>
    <phoneticPr fontId="2"/>
  </si>
  <si>
    <t>内　　訳</t>
    <rPh sb="0" eb="1">
      <t>ウチ</t>
    </rPh>
    <rPh sb="3" eb="4">
      <t>ヤク</t>
    </rPh>
    <phoneticPr fontId="2"/>
  </si>
  <si>
    <t>（記入例）</t>
    <rPh sb="1" eb="3">
      <t>キニュウ</t>
    </rPh>
    <rPh sb="3" eb="4">
      <t>レイ</t>
    </rPh>
    <phoneticPr fontId="2"/>
  </si>
  <si>
    <t>領収済通知書</t>
    <rPh sb="0" eb="2">
      <t>リョウシュウ</t>
    </rPh>
    <rPh sb="2" eb="3">
      <t>ズ</t>
    </rPh>
    <rPh sb="3" eb="6">
      <t>ツウチショ</t>
    </rPh>
    <phoneticPr fontId="2"/>
  </si>
  <si>
    <t>○ ○ 労 働 局</t>
    <rPh sb="4" eb="5">
      <t>ロウ</t>
    </rPh>
    <rPh sb="6" eb="7">
      <t>ハタラキ</t>
    </rPh>
    <rPh sb="8" eb="9">
      <t>キョク</t>
    </rPh>
    <phoneticPr fontId="2"/>
  </si>
  <si>
    <t>※取扱庁名</t>
    <rPh sb="1" eb="3">
      <t>トリアツカイ</t>
    </rPh>
    <rPh sb="3" eb="4">
      <t>チョウ</t>
    </rPh>
    <rPh sb="4" eb="5">
      <t>メイ</t>
    </rPh>
    <phoneticPr fontId="2"/>
  </si>
  <si>
    <t>※取扱庁番号</t>
    <rPh sb="1" eb="3">
      <t>トリアツカイ</t>
    </rPh>
    <rPh sb="3" eb="4">
      <t>チョウ</t>
    </rPh>
    <rPh sb="4" eb="6">
      <t>バンゴウ</t>
    </rPh>
    <phoneticPr fontId="2"/>
  </si>
  <si>
    <t>徴収勘定</t>
    <rPh sb="0" eb="2">
      <t>チョウシュウ</t>
    </rPh>
    <rPh sb="2" eb="4">
      <t>カンジョウ</t>
    </rPh>
    <phoneticPr fontId="2"/>
  </si>
  <si>
    <t>国庫金</t>
    <rPh sb="0" eb="3">
      <t>コッコキン</t>
    </rPh>
    <phoneticPr fontId="2"/>
  </si>
  <si>
    <t>翌年度５月１日以降　現年度歳入組入</t>
    <rPh sb="10" eb="11">
      <t>ゲン</t>
    </rPh>
    <rPh sb="11" eb="13">
      <t>ネンド</t>
    </rPh>
    <rPh sb="13" eb="15">
      <t>サイニュウ</t>
    </rPh>
    <rPh sb="15" eb="16">
      <t>ク</t>
    </rPh>
    <rPh sb="16" eb="17">
      <t>イ</t>
    </rPh>
    <phoneticPr fontId="2"/>
  </si>
  <si>
    <t>上記の合計額を領収しました。</t>
    <rPh sb="0" eb="2">
      <t>ジョウキ</t>
    </rPh>
    <rPh sb="3" eb="5">
      <t>ゴウケイ</t>
    </rPh>
    <rPh sb="5" eb="6">
      <t>ガク</t>
    </rPh>
    <rPh sb="7" eb="9">
      <t>リョウシュウ</t>
    </rPh>
    <phoneticPr fontId="2"/>
  </si>
  <si>
    <t>領　収　日　付　印</t>
    <rPh sb="0" eb="1">
      <t>リョウ</t>
    </rPh>
    <rPh sb="2" eb="3">
      <t>オサム</t>
    </rPh>
    <rPh sb="4" eb="5">
      <t>ヒ</t>
    </rPh>
    <rPh sb="6" eb="7">
      <t>ツ</t>
    </rPh>
    <rPh sb="8" eb="9">
      <t>イン</t>
    </rPh>
    <phoneticPr fontId="2"/>
  </si>
  <si>
    <t>※内証券受領</t>
    <rPh sb="1" eb="3">
      <t>ナイショウ</t>
    </rPh>
    <rPh sb="3" eb="4">
      <t>ケン</t>
    </rPh>
    <rPh sb="4" eb="6">
      <t>ジュリョウ</t>
    </rPh>
    <phoneticPr fontId="2"/>
  </si>
  <si>
    <t xml:space="preserve"> 納付の目的</t>
    <rPh sb="1" eb="3">
      <t>ノウフ</t>
    </rPh>
    <rPh sb="4" eb="6">
      <t>モクテキ</t>
    </rPh>
    <phoneticPr fontId="2"/>
  </si>
  <si>
    <t>期</t>
    <rPh sb="0" eb="1">
      <t>キ</t>
    </rPh>
    <phoneticPr fontId="2"/>
  </si>
  <si>
    <t>年度
概算</t>
    <rPh sb="0" eb="2">
      <t>ネンド</t>
    </rPh>
    <rPh sb="3" eb="5">
      <t>ガイサン</t>
    </rPh>
    <phoneticPr fontId="2"/>
  </si>
  <si>
    <t>◎数字は記入例にならって黒のボールペンで力を入れて枠からはみださないように記入して下さい。</t>
    <rPh sb="1" eb="3">
      <t>スウジ</t>
    </rPh>
    <rPh sb="4" eb="6">
      <t>キニュウ</t>
    </rPh>
    <rPh sb="6" eb="7">
      <t>レイ</t>
    </rPh>
    <rPh sb="12" eb="13">
      <t>クロ</t>
    </rPh>
    <rPh sb="20" eb="21">
      <t>チカラ</t>
    </rPh>
    <rPh sb="22" eb="23">
      <t>イ</t>
    </rPh>
    <rPh sb="25" eb="26">
      <t>ワク</t>
    </rPh>
    <rPh sb="37" eb="39">
      <t>キニュウ</t>
    </rPh>
    <rPh sb="41" eb="42">
      <t>クダ</t>
    </rPh>
    <phoneticPr fontId="2"/>
  </si>
  <si>
    <t>年度</t>
    <rPh sb="0" eb="2">
      <t>ネンド</t>
    </rPh>
    <phoneticPr fontId="2"/>
  </si>
  <si>
    <t>（官庁送付分）</t>
    <rPh sb="1" eb="3">
      <t>カンチョウ</t>
    </rPh>
    <rPh sb="3" eb="5">
      <t>ソウフ</t>
    </rPh>
    <rPh sb="5" eb="6">
      <t>ブン</t>
    </rPh>
    <phoneticPr fontId="2"/>
  </si>
  <si>
    <t>納付の場所</t>
    <rPh sb="0" eb="2">
      <t>ノウフ</t>
    </rPh>
    <rPh sb="3" eb="5">
      <t>バショ</t>
    </rPh>
    <phoneticPr fontId="2"/>
  </si>
  <si>
    <t>（氏名）</t>
    <rPh sb="1" eb="3">
      <t>シメイ</t>
    </rPh>
    <phoneticPr fontId="2"/>
  </si>
  <si>
    <t>殿</t>
    <rPh sb="0" eb="1">
      <t>ドノ</t>
    </rPh>
    <phoneticPr fontId="2"/>
  </si>
  <si>
    <t>（住所）</t>
    <rPh sb="1" eb="3">
      <t>ジュウショ</t>
    </rPh>
    <phoneticPr fontId="2"/>
  </si>
  <si>
    <t>※証券受領</t>
    <rPh sb="1" eb="3">
      <t>ショウケン</t>
    </rPh>
    <rPh sb="3" eb="5">
      <t>ジュリョウ</t>
    </rPh>
    <phoneticPr fontId="2"/>
  </si>
  <si>
    <t>一部</t>
    <rPh sb="0" eb="2">
      <t>イチブ</t>
    </rPh>
    <phoneticPr fontId="2"/>
  </si>
  <si>
    <t>全部</t>
    <rPh sb="0" eb="2">
      <t>ゼンブ</t>
    </rPh>
    <phoneticPr fontId="2"/>
  </si>
  <si>
    <t>日</t>
    <rPh sb="0" eb="1">
      <t>ニチ</t>
    </rPh>
    <phoneticPr fontId="2"/>
  </si>
  <si>
    <t>月</t>
    <rPh sb="0" eb="1">
      <t>ゲツ</t>
    </rPh>
    <phoneticPr fontId="2"/>
  </si>
  <si>
    <t>労働保険
特別会計</t>
    <rPh sb="0" eb="2">
      <t>ロウドウ</t>
    </rPh>
    <rPh sb="2" eb="4">
      <t>ホケン</t>
    </rPh>
    <rPh sb="5" eb="7">
      <t>トクベツ</t>
    </rPh>
    <rPh sb="7" eb="9">
      <t>カイケイ</t>
    </rPh>
    <phoneticPr fontId="2"/>
  </si>
  <si>
    <t>厚生労働省
所管</t>
    <rPh sb="0" eb="2">
      <t>コウセイ</t>
    </rPh>
    <rPh sb="2" eb="5">
      <t>ロウドウショウ</t>
    </rPh>
    <rPh sb="6" eb="8">
      <t>ショカン</t>
    </rPh>
    <phoneticPr fontId="2"/>
  </si>
  <si>
    <t>※会計年度（元号：平成は７）</t>
    <rPh sb="1" eb="3">
      <t>カイケイ</t>
    </rPh>
    <rPh sb="3" eb="5">
      <t>ネンド</t>
    </rPh>
    <phoneticPr fontId="2"/>
  </si>
  <si>
    <t>※徴定年度（元号：平成は７）</t>
    <rPh sb="1" eb="2">
      <t>シルシ</t>
    </rPh>
    <rPh sb="2" eb="3">
      <t>サダム</t>
    </rPh>
    <rPh sb="3" eb="5">
      <t>ネンド</t>
    </rPh>
    <phoneticPr fontId="2"/>
  </si>
  <si>
    <t>※収納年月日（元号：平成は７）</t>
    <rPh sb="1" eb="3">
      <t>シュウノウ</t>
    </rPh>
    <rPh sb="3" eb="6">
      <t>ネンガッピ</t>
    </rPh>
    <phoneticPr fontId="2"/>
  </si>
  <si>
    <t>収納
機関</t>
    <rPh sb="0" eb="2">
      <t>シュウノウ</t>
    </rPh>
    <rPh sb="3" eb="5">
      <t>キカン</t>
    </rPh>
    <phoneticPr fontId="2"/>
  </si>
  <si>
    <t>※収納区分</t>
    <rPh sb="1" eb="3">
      <t>シュウノウ</t>
    </rPh>
    <rPh sb="3" eb="5">
      <t>クブン</t>
    </rPh>
    <phoneticPr fontId="2"/>
  </si>
  <si>
    <t>徴定</t>
    <rPh sb="0" eb="1">
      <t>キザシ</t>
    </rPh>
    <rPh sb="1" eb="2">
      <t>サダム</t>
    </rPh>
    <phoneticPr fontId="2"/>
  </si>
  <si>
    <t>データ
指示コード</t>
    <rPh sb="4" eb="6">
      <t>シジ</t>
    </rPh>
    <phoneticPr fontId="2"/>
  </si>
  <si>
    <t>労働
保険
番号</t>
    <rPh sb="0" eb="2">
      <t>ロウドウ</t>
    </rPh>
    <rPh sb="3" eb="5">
      <t>ホケン</t>
    </rPh>
    <rPh sb="6" eb="8">
      <t>バンゴウ</t>
    </rPh>
    <phoneticPr fontId="2"/>
  </si>
  <si>
    <t>年度
確定</t>
    <rPh sb="0" eb="2">
      <t>ネンド</t>
    </rPh>
    <rPh sb="3" eb="5">
      <t>カクテイ</t>
    </rPh>
    <phoneticPr fontId="2"/>
  </si>
  <si>
    <t>(4) 保険料・拠出金算定基礎額が一千億円以上の場合</t>
    <rPh sb="4" eb="7">
      <t>ホケンリョウ</t>
    </rPh>
    <rPh sb="8" eb="11">
      <t>キョシュツキン</t>
    </rPh>
    <rPh sb="11" eb="13">
      <t>サンテイ</t>
    </rPh>
    <rPh sb="13" eb="15">
      <t>キソ</t>
    </rPh>
    <rPh sb="15" eb="16">
      <t>ガク</t>
    </rPh>
    <rPh sb="17" eb="19">
      <t>イッセン</t>
    </rPh>
    <rPh sb="19" eb="20">
      <t>オク</t>
    </rPh>
    <rPh sb="20" eb="21">
      <t>エン</t>
    </rPh>
    <rPh sb="21" eb="23">
      <t>イジョウ</t>
    </rPh>
    <rPh sb="24" eb="26">
      <t>バアイ</t>
    </rPh>
    <phoneticPr fontId="2"/>
  </si>
  <si>
    <t>４．注意事項</t>
    <rPh sb="2" eb="4">
      <t>チュウイ</t>
    </rPh>
    <rPh sb="4" eb="6">
      <t>ジコウ</t>
    </rPh>
    <phoneticPr fontId="2"/>
  </si>
  <si>
    <t>８．「申告書記入イメージ」シートへの入力及び申告書への転記</t>
    <rPh sb="18" eb="20">
      <t>ニュウリョク</t>
    </rPh>
    <rPh sb="20" eb="21">
      <t>オヨ</t>
    </rPh>
    <rPh sb="22" eb="25">
      <t>シンコクショ</t>
    </rPh>
    <rPh sb="27" eb="29">
      <t>テンキ</t>
    </rPh>
    <phoneticPr fontId="2"/>
  </si>
  <si>
    <t>申告書記入イメージ</t>
    <rPh sb="0" eb="3">
      <t>シンコクショ</t>
    </rPh>
    <rPh sb="3" eb="5">
      <t>キニュウ</t>
    </rPh>
    <phoneticPr fontId="2"/>
  </si>
  <si>
    <r>
      <t>(2)「算定基礎賃金集計表」</t>
    </r>
    <r>
      <rPr>
        <sz val="11"/>
        <rFont val="HG丸ｺﾞｼｯｸM-PRO"/>
        <family val="3"/>
        <charset val="128"/>
      </rPr>
      <t>…シート見出しの色</t>
    </r>
    <r>
      <rPr>
        <sz val="11"/>
        <color indexed="17"/>
        <rFont val="HG丸ｺﾞｼｯｸM-PRO"/>
        <family val="3"/>
        <charset val="128"/>
      </rPr>
      <t>【緑色】</t>
    </r>
    <rPh sb="24" eb="25">
      <t>ミドリ</t>
    </rPh>
    <phoneticPr fontId="2"/>
  </si>
  <si>
    <r>
      <t>(3) 「申告書記入イメージ」</t>
    </r>
    <r>
      <rPr>
        <sz val="11"/>
        <rFont val="HG丸ｺﾞｼｯｸM-PRO"/>
        <family val="3"/>
        <charset val="128"/>
      </rPr>
      <t>…シート見出しの色</t>
    </r>
    <r>
      <rPr>
        <sz val="11"/>
        <color indexed="10"/>
        <rFont val="HG丸ｺﾞｼｯｸM-PRO"/>
        <family val="3"/>
        <charset val="128"/>
      </rPr>
      <t>【赤色】</t>
    </r>
    <rPh sb="5" eb="8">
      <t>シンコクショ</t>
    </rPh>
    <rPh sb="8" eb="10">
      <t>キニュウ</t>
    </rPh>
    <rPh sb="25" eb="26">
      <t>アカ</t>
    </rPh>
    <phoneticPr fontId="2"/>
  </si>
  <si>
    <t>２．ツールの特徴</t>
    <rPh sb="6" eb="8">
      <t>トクチョウ</t>
    </rPh>
    <phoneticPr fontId="2"/>
  </si>
  <si>
    <t>　このツールには以下の特徴があります。</t>
    <rPh sb="8" eb="10">
      <t>イカ</t>
    </rPh>
    <rPh sb="11" eb="13">
      <t>トクチョウ</t>
    </rPh>
    <phoneticPr fontId="2"/>
  </si>
  <si>
    <t>　・入力された数字（０の数など）は正しく入力されていますか？</t>
    <rPh sb="17" eb="18">
      <t>タダ</t>
    </rPh>
    <rPh sb="20" eb="22">
      <t>ニュウリョク</t>
    </rPh>
    <phoneticPr fontId="2"/>
  </si>
  <si>
    <t>申告書に印字してある金額を入力してください。</t>
    <rPh sb="4" eb="6">
      <t>インジ</t>
    </rPh>
    <phoneticPr fontId="2"/>
  </si>
  <si>
    <t>○「領収済通知書」労働保険料、一般拠出金、納付額（合計額）</t>
    <rPh sb="2" eb="4">
      <t>リョウシュウ</t>
    </rPh>
    <rPh sb="4" eb="5">
      <t>ズ</t>
    </rPh>
    <rPh sb="5" eb="8">
      <t>ツウチショ</t>
    </rPh>
    <rPh sb="9" eb="11">
      <t>ロウドウ</t>
    </rPh>
    <rPh sb="11" eb="14">
      <t>ホケンリョウ</t>
    </rPh>
    <rPh sb="15" eb="17">
      <t>イッパン</t>
    </rPh>
    <rPh sb="17" eb="20">
      <t>キョシュツキン</t>
    </rPh>
    <rPh sb="21" eb="24">
      <t>ノウフガク</t>
    </rPh>
    <rPh sb="25" eb="27">
      <t>ゴウケイ</t>
    </rPh>
    <rPh sb="27" eb="28">
      <t>ガク</t>
    </rPh>
    <phoneticPr fontId="2"/>
  </si>
  <si>
    <t>　延納に該当しない場合は上段の「全期又は第１期(初期)」の欄のみに表示され、延納</t>
    <rPh sb="29" eb="30">
      <t>ラン</t>
    </rPh>
    <rPh sb="33" eb="35">
      <t>ヒョウジ</t>
    </rPh>
    <phoneticPr fontId="2"/>
  </si>
  <si>
    <t>　「労働保険料」、「一般拠出金」、「納付額（合計額）」の３つの欄に金額が表示さ</t>
    <rPh sb="31" eb="32">
      <t>ラン</t>
    </rPh>
    <rPh sb="33" eb="35">
      <t>キンガク</t>
    </rPh>
    <rPh sb="36" eb="38">
      <t>ヒョウジ</t>
    </rPh>
    <phoneticPr fontId="2"/>
  </si>
  <si>
    <t>納　付　額
（合計額）</t>
    <rPh sb="0" eb="1">
      <t>オサム</t>
    </rPh>
    <rPh sb="2" eb="3">
      <t>ヅケ</t>
    </rPh>
    <rPh sb="4" eb="5">
      <t>ガク</t>
    </rPh>
    <rPh sb="7" eb="9">
      <t>ゴウケイ</t>
    </rPh>
    <rPh sb="9" eb="10">
      <t>ガク</t>
    </rPh>
    <phoneticPr fontId="2"/>
  </si>
  <si>
    <t>・「申告書記入イメージ」には表示されない「事業又は作業の種類」、事業主欄等を申告書に記入</t>
    <rPh sb="14" eb="16">
      <t>ヒョウジ</t>
    </rPh>
    <rPh sb="23" eb="24">
      <t>マタ</t>
    </rPh>
    <rPh sb="25" eb="27">
      <t>サギョウ</t>
    </rPh>
    <rPh sb="36" eb="37">
      <t>トウ</t>
    </rPh>
    <rPh sb="38" eb="41">
      <t>シンコクショ</t>
    </rPh>
    <phoneticPr fontId="2"/>
  </si>
  <si>
    <t>色のついた欄（７箇所）を入力・選択して下さい</t>
    <phoneticPr fontId="2"/>
  </si>
  <si>
    <t>①　労働局から申告書と共に送付された「労働保険 年度更新 申告書の書き方」を読む。</t>
    <rPh sb="2" eb="4">
      <t>ロウドウ</t>
    </rPh>
    <rPh sb="4" eb="5">
      <t>キョク</t>
    </rPh>
    <rPh sb="33" eb="34">
      <t>カ</t>
    </rPh>
    <rPh sb="35" eb="36">
      <t>カタ</t>
    </rPh>
    <rPh sb="38" eb="39">
      <t>ヨ</t>
    </rPh>
    <phoneticPr fontId="2"/>
  </si>
  <si>
    <t>※「０」が表示された場合は「０」を記入してください。</t>
    <rPh sb="5" eb="7">
      <t>ヒョウジ</t>
    </rPh>
    <rPh sb="10" eb="12">
      <t>バアイ</t>
    </rPh>
    <rPh sb="17" eb="19">
      <t>キニュウ</t>
    </rPh>
    <phoneticPr fontId="2"/>
  </si>
  <si>
    <t>青線内に表示された金額を申告書及び領収済通知書に転記してください。</t>
    <rPh sb="0" eb="1">
      <t>アオ</t>
    </rPh>
    <rPh sb="1" eb="2">
      <t>セン</t>
    </rPh>
    <rPh sb="2" eb="3">
      <t>ナイ</t>
    </rPh>
    <rPh sb="4" eb="6">
      <t>ヒョウジ</t>
    </rPh>
    <rPh sb="9" eb="11">
      <t>キンガク</t>
    </rPh>
    <rPh sb="12" eb="15">
      <t>シンコクショ</t>
    </rPh>
    <rPh sb="15" eb="16">
      <t>オヨ</t>
    </rPh>
    <rPh sb="17" eb="19">
      <t>リョウシュウ</t>
    </rPh>
    <rPh sb="19" eb="20">
      <t>ズ</t>
    </rPh>
    <rPh sb="20" eb="23">
      <t>ツウチショ</t>
    </rPh>
    <rPh sb="24" eb="26">
      <t>テンキ</t>
    </rPh>
    <phoneticPr fontId="2"/>
  </si>
  <si>
    <t>還付金の請求を</t>
    <phoneticPr fontId="2"/>
  </si>
  <si>
    <t>・「申告書記入イメージ」を印書した物を申告書として提出することはできません。</t>
    <rPh sb="13" eb="14">
      <t>イン</t>
    </rPh>
    <rPh sb="14" eb="15">
      <t>ショ</t>
    </rPh>
    <rPh sb="17" eb="18">
      <t>モノ</t>
    </rPh>
    <rPh sb="19" eb="22">
      <t>シンコクショ</t>
    </rPh>
    <rPh sb="25" eb="27">
      <t>テイシュツ</t>
    </rPh>
    <phoneticPr fontId="2"/>
  </si>
  <si>
    <t>「申告書記入イメージ」に表示された数字等を申告書原本の該当欄に転記してください（電子申請</t>
    <rPh sb="12" eb="14">
      <t>ヒョウジ</t>
    </rPh>
    <rPh sb="17" eb="19">
      <t>スウジ</t>
    </rPh>
    <rPh sb="19" eb="20">
      <t>トウ</t>
    </rPh>
    <rPh sb="21" eb="24">
      <t>シンコクショ</t>
    </rPh>
    <rPh sb="24" eb="26">
      <t>ゲンポン</t>
    </rPh>
    <rPh sb="27" eb="29">
      <t>ガイトウ</t>
    </rPh>
    <rPh sb="29" eb="30">
      <t>ラン</t>
    </rPh>
    <rPh sb="31" eb="33">
      <t>テンキ</t>
    </rPh>
    <phoneticPr fontId="2"/>
  </si>
  <si>
    <t xml:space="preserve"> ※これを印刷して申告書とし
　 て提出することはできませ
　 ん。申告書に転記するため
　 にご利用ください。</t>
    <rPh sb="5" eb="7">
      <t>インサツ</t>
    </rPh>
    <rPh sb="9" eb="12">
      <t>シンコクショ</t>
    </rPh>
    <phoneticPr fontId="2"/>
  </si>
  <si>
    <t>　使用にあたっては、以下の注意事項をお守りください。</t>
    <rPh sb="1" eb="3">
      <t>シヨウ</t>
    </rPh>
    <rPh sb="10" eb="12">
      <t>イカ</t>
    </rPh>
    <rPh sb="13" eb="15">
      <t>チュウイ</t>
    </rPh>
    <rPh sb="15" eb="17">
      <t>ジコウ</t>
    </rPh>
    <rPh sb="19" eb="20">
      <t>マモ</t>
    </rPh>
    <phoneticPr fontId="2"/>
  </si>
  <si>
    <t>※各種区分</t>
    <phoneticPr fontId="2"/>
  </si>
  <si>
    <t>計</t>
    <rPh sb="0" eb="1">
      <t>ケイ</t>
    </rPh>
    <phoneticPr fontId="55"/>
  </si>
  <si>
    <t>その他
賞与・</t>
    <rPh sb="2" eb="3">
      <t>ホカ</t>
    </rPh>
    <rPh sb="4" eb="6">
      <t>ショウヨ</t>
    </rPh>
    <phoneticPr fontId="55"/>
  </si>
  <si>
    <t>月別</t>
    <rPh sb="0" eb="1">
      <t>ツキ</t>
    </rPh>
    <rPh sb="1" eb="2">
      <t>ベツ</t>
    </rPh>
    <phoneticPr fontId="55"/>
  </si>
  <si>
    <t xml:space="preserve"> 日雇労働被保険者</t>
    <rPh sb="1" eb="3">
      <t>ヒヤト</t>
    </rPh>
    <rPh sb="3" eb="5">
      <t>ロウドウ</t>
    </rPh>
    <rPh sb="5" eb="6">
      <t>ヒ</t>
    </rPh>
    <rPh sb="6" eb="8">
      <t>ホケン</t>
    </rPh>
    <rPh sb="8" eb="9">
      <t>シャ</t>
    </rPh>
    <phoneticPr fontId="55"/>
  </si>
  <si>
    <t>日雇労働被保険者を除いたすべての被保険者（通勤手当を含める）</t>
    <rPh sb="0" eb="2">
      <t>ヒヤト</t>
    </rPh>
    <rPh sb="2" eb="4">
      <t>ロウドウ</t>
    </rPh>
    <rPh sb="4" eb="8">
      <t>ヒホケンシャ</t>
    </rPh>
    <rPh sb="9" eb="10">
      <t>ノゾ</t>
    </rPh>
    <rPh sb="16" eb="20">
      <t>ヒホケンシャ</t>
    </rPh>
    <rPh sb="21" eb="23">
      <t>ツウキン</t>
    </rPh>
    <rPh sb="23" eb="25">
      <t>テアテ</t>
    </rPh>
    <rPh sb="26" eb="27">
      <t>フク</t>
    </rPh>
    <phoneticPr fontId="55"/>
  </si>
  <si>
    <t>高年齢被保険者（免除分）</t>
    <rPh sb="0" eb="3">
      <t>コウネンレイ</t>
    </rPh>
    <rPh sb="3" eb="7">
      <t>ヒホケンシャ</t>
    </rPh>
    <rPh sb="8" eb="10">
      <t>メンジョ</t>
    </rPh>
    <rPh sb="10" eb="11">
      <t>ブン</t>
    </rPh>
    <phoneticPr fontId="55"/>
  </si>
  <si>
    <t>　Ｂ</t>
    <phoneticPr fontId="55"/>
  </si>
  <si>
    <t>　Ａ</t>
    <phoneticPr fontId="55"/>
  </si>
  <si>
    <t>雇　　用　　保　　険　　適　　用　　者　　分</t>
    <rPh sb="0" eb="1">
      <t>ヤトイ</t>
    </rPh>
    <rPh sb="3" eb="4">
      <t>ヨウ</t>
    </rPh>
    <rPh sb="6" eb="7">
      <t>タモツ</t>
    </rPh>
    <rPh sb="9" eb="10">
      <t>ケン</t>
    </rPh>
    <rPh sb="12" eb="13">
      <t>テキ</t>
    </rPh>
    <rPh sb="15" eb="16">
      <t>ヨウ</t>
    </rPh>
    <rPh sb="18" eb="19">
      <t>モノ</t>
    </rPh>
    <rPh sb="21" eb="22">
      <t>ブン</t>
    </rPh>
    <phoneticPr fontId="55"/>
  </si>
  <si>
    <t>区分</t>
    <rPh sb="0" eb="2">
      <t>クブン</t>
    </rPh>
    <phoneticPr fontId="55"/>
  </si>
  <si>
    <t>注；黄色のセル以外は、修正しないこと。</t>
    <rPh sb="0" eb="1">
      <t>チュウ</t>
    </rPh>
    <rPh sb="2" eb="4">
      <t>キイロ</t>
    </rPh>
    <rPh sb="7" eb="9">
      <t>イガイ</t>
    </rPh>
    <rPh sb="11" eb="13">
      <t>シュウセイ</t>
    </rPh>
    <phoneticPr fontId="2"/>
  </si>
  <si>
    <t>◎年度更新対象年度設定表</t>
    <rPh sb="1" eb="3">
      <t>ネンド</t>
    </rPh>
    <rPh sb="3" eb="5">
      <t>コウシン</t>
    </rPh>
    <rPh sb="5" eb="7">
      <t>タイショウ</t>
    </rPh>
    <rPh sb="7" eb="9">
      <t>ネンド</t>
    </rPh>
    <rPh sb="9" eb="11">
      <t>セッテイ</t>
    </rPh>
    <rPh sb="11" eb="12">
      <t>ヒョウ</t>
    </rPh>
    <phoneticPr fontId="2"/>
  </si>
  <si>
    <t>年度更新申告書の作成対象年度を下表の黄色セルに西暦で設定する。</t>
    <rPh sb="0" eb="2">
      <t>ネンド</t>
    </rPh>
    <rPh sb="2" eb="4">
      <t>コウシン</t>
    </rPh>
    <rPh sb="4" eb="7">
      <t>シンコクショ</t>
    </rPh>
    <rPh sb="8" eb="10">
      <t>サクセイ</t>
    </rPh>
    <rPh sb="10" eb="12">
      <t>タイショウ</t>
    </rPh>
    <rPh sb="12" eb="14">
      <t>ネンド</t>
    </rPh>
    <rPh sb="26" eb="28">
      <t>セッテイ</t>
    </rPh>
    <phoneticPr fontId="2"/>
  </si>
  <si>
    <t>二元（雇用）</t>
  </si>
  <si>
    <t>　②を除いた被保険者（通勤手当を含める）</t>
    <rPh sb="3" eb="4">
      <t>ノゾ</t>
    </rPh>
    <rPh sb="6" eb="7">
      <t>ヒ</t>
    </rPh>
    <rPh sb="7" eb="10">
      <t>ホケンシャ</t>
    </rPh>
    <rPh sb="11" eb="13">
      <t>ツウキン</t>
    </rPh>
    <rPh sb="13" eb="15">
      <t>テアテ</t>
    </rPh>
    <rPh sb="16" eb="17">
      <t>フク</t>
    </rPh>
    <phoneticPr fontId="2"/>
  </si>
  <si>
    <t>(2)入力内容の確認</t>
    <rPh sb="3" eb="5">
      <t>ニュウリョク</t>
    </rPh>
    <rPh sb="5" eb="7">
      <t>ナイヨウ</t>
    </rPh>
    <rPh sb="8" eb="10">
      <t>カクニン</t>
    </rPh>
    <phoneticPr fontId="2"/>
  </si>
  <si>
    <t>○「⑧保険料・拠出金算定基礎額」（項１５、１６、１８）</t>
    <rPh sb="3" eb="6">
      <t>ホケンリョウ</t>
    </rPh>
    <rPh sb="7" eb="10">
      <t>キョシュツキン</t>
    </rPh>
    <rPh sb="10" eb="12">
      <t>サンテイ</t>
    </rPh>
    <rPh sb="12" eb="14">
      <t>キソ</t>
    </rPh>
    <rPh sb="14" eb="15">
      <t>ガク</t>
    </rPh>
    <rPh sb="17" eb="18">
      <t>コウ</t>
    </rPh>
    <phoneticPr fontId="2"/>
  </si>
  <si>
    <t>○「⑨保険料（イ）、（ニ）」</t>
    <rPh sb="3" eb="6">
      <t>ホケンリョウ</t>
    </rPh>
    <phoneticPr fontId="2"/>
  </si>
  <si>
    <t>○「⑩確定保険料・一般拠出金額」（項１２、１７、１９）</t>
    <rPh sb="3" eb="5">
      <t>カクテイ</t>
    </rPh>
    <rPh sb="5" eb="8">
      <t>ホケンリョウ</t>
    </rPh>
    <rPh sb="9" eb="11">
      <t>イッパン</t>
    </rPh>
    <rPh sb="11" eb="14">
      <t>キョシュツキン</t>
    </rPh>
    <rPh sb="14" eb="15">
      <t>ガク</t>
    </rPh>
    <rPh sb="17" eb="18">
      <t>コウ</t>
    </rPh>
    <phoneticPr fontId="2"/>
  </si>
  <si>
    <t>○「⑫保険料算定基礎額の見込額」（項２４、２５、２６）</t>
    <rPh sb="3" eb="6">
      <t>ホケンリョウ</t>
    </rPh>
    <rPh sb="6" eb="8">
      <t>サンテイ</t>
    </rPh>
    <rPh sb="8" eb="10">
      <t>キソ</t>
    </rPh>
    <rPh sb="10" eb="11">
      <t>ガク</t>
    </rPh>
    <rPh sb="12" eb="14">
      <t>ミコ</t>
    </rPh>
    <rPh sb="14" eb="15">
      <t>ガク</t>
    </rPh>
    <rPh sb="17" eb="18">
      <t>コウ</t>
    </rPh>
    <phoneticPr fontId="2"/>
  </si>
  <si>
    <t>　「⑬保険料率（ホ）」の保険料率が表示されます。</t>
    <rPh sb="12" eb="14">
      <t>ホケン</t>
    </rPh>
    <rPh sb="14" eb="15">
      <t>リョウ</t>
    </rPh>
    <rPh sb="15" eb="16">
      <t>リツ</t>
    </rPh>
    <rPh sb="17" eb="19">
      <t>ヒョウジ</t>
    </rPh>
    <phoneticPr fontId="2"/>
  </si>
  <si>
    <t>○「⑭概算保険料額」（項２１、２７）</t>
    <rPh sb="3" eb="5">
      <t>ガイサン</t>
    </rPh>
    <rPh sb="5" eb="8">
      <t>ホケンリョウ</t>
    </rPh>
    <rPh sb="8" eb="9">
      <t>ガク</t>
    </rPh>
    <rPh sb="11" eb="12">
      <t>コウ</t>
    </rPh>
    <phoneticPr fontId="2"/>
  </si>
  <si>
    <t>７．「確定保険料算定基礎賃金集計表」の作成</t>
    <rPh sb="19" eb="21">
      <t>サクセイ</t>
    </rPh>
    <phoneticPr fontId="2"/>
  </si>
  <si>
    <t>　「確定保険料算定基礎賃金集計表」で計算した賃金総額が表示されます。</t>
    <rPh sb="18" eb="20">
      <t>ケイサン</t>
    </rPh>
    <rPh sb="22" eb="24">
      <t>チンギン</t>
    </rPh>
    <rPh sb="24" eb="26">
      <t>ソウガク</t>
    </rPh>
    <rPh sb="27" eb="29">
      <t>ヒョウジ</t>
    </rPh>
    <phoneticPr fontId="2"/>
  </si>
  <si>
    <t>・適用されている雇用保険料率のみ入力してください。</t>
    <rPh sb="1" eb="3">
      <t>テキヨウ</t>
    </rPh>
    <rPh sb="10" eb="12">
      <t>ホケン</t>
    </rPh>
    <rPh sb="12" eb="13">
      <t>リョウ</t>
    </rPh>
    <rPh sb="13" eb="14">
      <t>リツ</t>
    </rPh>
    <rPh sb="16" eb="18">
      <t>ニュウリョク</t>
    </rPh>
    <phoneticPr fontId="2"/>
  </si>
  <si>
    <t>「⑭概算保険料(イ)」が以下の場合は、</t>
    <rPh sb="12" eb="14">
      <t>イカ</t>
    </rPh>
    <rPh sb="15" eb="17">
      <t>バアイ</t>
    </rPh>
    <phoneticPr fontId="2"/>
  </si>
  <si>
    <r>
      <t>れます。なお、「</t>
    </r>
    <r>
      <rPr>
        <sz val="11"/>
        <rFont val="Arial Unicode MS"/>
        <family val="3"/>
        <charset val="128"/>
      </rPr>
      <t>Ұ</t>
    </r>
    <r>
      <rPr>
        <sz val="11"/>
        <rFont val="HG丸ｺﾞｼｯｸM-PRO"/>
        <family val="3"/>
        <charset val="128"/>
      </rPr>
      <t>」マーク（「￥」マークの横線が一本の記号）は外字のため、表示</t>
    </r>
    <rPh sb="31" eb="33">
      <t>ガイジ</t>
    </rPh>
    <rPh sb="37" eb="39">
      <t>ヒョウジ</t>
    </rPh>
    <phoneticPr fontId="2"/>
  </si>
  <si>
    <t>されない場合があります。（「一般拠出金」については、常に「０円」です。）</t>
    <rPh sb="26" eb="27">
      <t>ツネ</t>
    </rPh>
    <rPh sb="30" eb="31">
      <t>エン</t>
    </rPh>
    <phoneticPr fontId="2"/>
  </si>
  <si>
    <t>千円</t>
    <rPh sb="0" eb="2">
      <t>センエン</t>
    </rPh>
    <phoneticPr fontId="55"/>
  </si>
  <si>
    <t>申告書⑧欄（ハ） へ転記</t>
    <rPh sb="0" eb="3">
      <t>シンコクショ</t>
    </rPh>
    <rPh sb="4" eb="5">
      <t>ラン</t>
    </rPh>
    <rPh sb="10" eb="12">
      <t>テンキ</t>
    </rPh>
    <phoneticPr fontId="55"/>
  </si>
  <si>
    <t>申告書⑧欄（ニ） へ転記</t>
    <rPh sb="0" eb="3">
      <t>シンコクショ</t>
    </rPh>
    <rPh sb="4" eb="5">
      <t>ラン</t>
    </rPh>
    <rPh sb="10" eb="12">
      <t>テンキ</t>
    </rPh>
    <phoneticPr fontId="55"/>
  </si>
  <si>
    <t>申告書⑧欄（ホ） へ転記</t>
    <rPh sb="0" eb="3">
      <t>シンコクショ</t>
    </rPh>
    <rPh sb="4" eb="5">
      <t>ラン</t>
    </rPh>
    <rPh sb="10" eb="12">
      <t>テンキ</t>
    </rPh>
    <phoneticPr fontId="55"/>
  </si>
  <si>
    <t>Ａ＋B
千円未満切り捨て</t>
    <rPh sb="4" eb="5">
      <t>セン</t>
    </rPh>
    <rPh sb="5" eb="8">
      <t>エンミマン</t>
    </rPh>
    <rPh sb="8" eb="9">
      <t>キ</t>
    </rPh>
    <rPh sb="10" eb="11">
      <t>ス</t>
    </rPh>
    <phoneticPr fontId="55"/>
  </si>
  <si>
    <t>①</t>
    <phoneticPr fontId="2"/>
  </si>
  <si>
    <t>Ｃ
千円未満切り捨て</t>
    <phoneticPr fontId="55"/>
  </si>
  <si>
    <t>②</t>
    <phoneticPr fontId="2"/>
  </si>
  <si>
    <t>①－②（千円単位にて計算）</t>
    <rPh sb="4" eb="6">
      <t>センエン</t>
    </rPh>
    <rPh sb="6" eb="8">
      <t>タンイ</t>
    </rPh>
    <rPh sb="10" eb="12">
      <t>ケイサン</t>
    </rPh>
    <phoneticPr fontId="55"/>
  </si>
  <si>
    <t>◎雇用保険料率表</t>
    <rPh sb="1" eb="3">
      <t>コヨウ</t>
    </rPh>
    <rPh sb="3" eb="6">
      <t>ホケンリョウ</t>
    </rPh>
    <rPh sb="6" eb="7">
      <t>リツ</t>
    </rPh>
    <rPh sb="7" eb="8">
      <t>ヒョウ</t>
    </rPh>
    <phoneticPr fontId="2"/>
  </si>
  <si>
    <t>事業の種類</t>
    <rPh sb="0" eb="2">
      <t>ジギョウ</t>
    </rPh>
    <rPh sb="3" eb="5">
      <t>シュルイ</t>
    </rPh>
    <phoneticPr fontId="2"/>
  </si>
  <si>
    <t>一般の事業</t>
  </si>
  <si>
    <t>農林水産
清酒製造の事業</t>
    <phoneticPr fontId="2"/>
  </si>
  <si>
    <t>建設の事業</t>
    <rPh sb="0" eb="2">
      <t>ケンセツ</t>
    </rPh>
    <phoneticPr fontId="2"/>
  </si>
  <si>
    <t>確定</t>
    <rPh sb="0" eb="2">
      <t>カクテイ</t>
    </rPh>
    <phoneticPr fontId="2"/>
  </si>
  <si>
    <t>概算</t>
    <rPh sb="0" eb="2">
      <t>ガイサン</t>
    </rPh>
    <phoneticPr fontId="2"/>
  </si>
  <si>
    <t>保険率(～/1000)</t>
    <rPh sb="0" eb="2">
      <t>ホケン</t>
    </rPh>
    <rPh sb="2" eb="3">
      <t>リツ</t>
    </rPh>
    <phoneticPr fontId="2"/>
  </si>
  <si>
    <t>　このツールは、雇用保険のみ申告する申告書において、「労働保険 概算・確定保険料 石綿健康被害救</t>
    <rPh sb="8" eb="10">
      <t>コヨウ</t>
    </rPh>
    <rPh sb="10" eb="12">
      <t>ホケン</t>
    </rPh>
    <rPh sb="14" eb="16">
      <t>シンコク</t>
    </rPh>
    <rPh sb="18" eb="21">
      <t>シンコクショ</t>
    </rPh>
    <rPh sb="27" eb="29">
      <t>ロウドウ</t>
    </rPh>
    <rPh sb="29" eb="31">
      <t>ホケン</t>
    </rPh>
    <rPh sb="32" eb="34">
      <t>ガイサン</t>
    </rPh>
    <rPh sb="35" eb="37">
      <t>カクテイ</t>
    </rPh>
    <rPh sb="37" eb="40">
      <t>ホケンリョウ</t>
    </rPh>
    <rPh sb="41" eb="43">
      <t>イシワタ</t>
    </rPh>
    <rPh sb="43" eb="45">
      <t>ケンコウ</t>
    </rPh>
    <rPh sb="45" eb="47">
      <t>ヒガイ</t>
    </rPh>
    <rPh sb="47" eb="48">
      <t>スクイ</t>
    </rPh>
    <phoneticPr fontId="2"/>
  </si>
  <si>
    <t>済法一般拠出金申告書」（以下、「申告書」とします。）の計算を行う際の参考となるよう、作成された</t>
    <rPh sb="30" eb="31">
      <t>オコナ</t>
    </rPh>
    <rPh sb="32" eb="33">
      <t>サイ</t>
    </rPh>
    <rPh sb="34" eb="36">
      <t>サンコウ</t>
    </rPh>
    <rPh sb="42" eb="44">
      <t>サクセイ</t>
    </rPh>
    <phoneticPr fontId="2"/>
  </si>
  <si>
    <r>
      <t>　　ただし、</t>
    </r>
    <r>
      <rPr>
        <u/>
        <sz val="11"/>
        <color indexed="10"/>
        <rFont val="HG丸ｺﾞｼｯｸM-PRO"/>
        <family val="3"/>
        <charset val="128"/>
      </rPr>
      <t>「年度更新申告書」については記載イメージから転記する必要</t>
    </r>
    <r>
      <rPr>
        <sz val="11"/>
        <rFont val="HG丸ｺﾞｼｯｸM-PRO"/>
        <family val="3"/>
        <charset val="128"/>
      </rPr>
      <t>があります</t>
    </r>
    <phoneticPr fontId="2"/>
  </si>
  <si>
    <r>
      <t>(2) 申告書記載額の計算に使用する</t>
    </r>
    <r>
      <rPr>
        <u/>
        <sz val="11"/>
        <color indexed="8"/>
        <rFont val="HG丸ｺﾞｼｯｸM-PRO"/>
        <family val="3"/>
        <charset val="128"/>
      </rPr>
      <t>「確定保険料算定基礎賃金集計表」が作成</t>
    </r>
    <r>
      <rPr>
        <sz val="11"/>
        <color indexed="8"/>
        <rFont val="HG丸ｺﾞｼｯｸM-PRO"/>
        <family val="3"/>
        <charset val="128"/>
      </rPr>
      <t>できます。</t>
    </r>
    <rPh sb="4" eb="7">
      <t>シンコクショ</t>
    </rPh>
    <rPh sb="7" eb="9">
      <t>キサイ</t>
    </rPh>
    <rPh sb="9" eb="10">
      <t>ガク</t>
    </rPh>
    <rPh sb="11" eb="13">
      <t>ケイサン</t>
    </rPh>
    <rPh sb="14" eb="16">
      <t>シヨウ</t>
    </rPh>
    <rPh sb="35" eb="36">
      <t>サク</t>
    </rPh>
    <phoneticPr fontId="2"/>
  </si>
  <si>
    <r>
      <rPr>
        <sz val="11"/>
        <color indexed="8"/>
        <rFont val="HG丸ｺﾞｼｯｸM-PRO"/>
        <family val="3"/>
        <charset val="128"/>
      </rPr>
      <t xml:space="preserve">(3) </t>
    </r>
    <r>
      <rPr>
        <u/>
        <sz val="11"/>
        <color indexed="8"/>
        <rFont val="HG丸ｺﾞｼｯｸM-PRO"/>
        <family val="3"/>
        <charset val="128"/>
      </rPr>
      <t>少額な還付を不要とする場合に、金額を翌年度分として繰り越す計算も求められます。</t>
    </r>
    <rPh sb="4" eb="6">
      <t>ショウガク</t>
    </rPh>
    <rPh sb="7" eb="9">
      <t>カンプ</t>
    </rPh>
    <rPh sb="10" eb="12">
      <t>フヨウ</t>
    </rPh>
    <rPh sb="15" eb="17">
      <t>バアイ</t>
    </rPh>
    <rPh sb="19" eb="21">
      <t>キンガク</t>
    </rPh>
    <rPh sb="22" eb="25">
      <t>ヨクネンド</t>
    </rPh>
    <rPh sb="25" eb="26">
      <t>ブン</t>
    </rPh>
    <rPh sb="29" eb="30">
      <t>ク</t>
    </rPh>
    <rPh sb="31" eb="32">
      <t>コ</t>
    </rPh>
    <rPh sb="33" eb="35">
      <t>ケイサン</t>
    </rPh>
    <rPh sb="36" eb="37">
      <t>モト</t>
    </rPh>
    <phoneticPr fontId="2"/>
  </si>
  <si>
    <t>(5)還付金のうち、１部の任意の金額についてのみ充当を行う場合</t>
  </si>
  <si>
    <t>　次の事業については、このツールによる計算は行えません（例示）。</t>
    <rPh sb="19" eb="21">
      <t>ケイサン</t>
    </rPh>
    <rPh sb="22" eb="23">
      <t>オコナ</t>
    </rPh>
    <rPh sb="28" eb="30">
      <t>レイジ</t>
    </rPh>
    <phoneticPr fontId="2"/>
  </si>
  <si>
    <t>本ツールの使用方法、注意事項等について記載しています（このシートになります。）。</t>
    <rPh sb="0" eb="1">
      <t>ホン</t>
    </rPh>
    <rPh sb="5" eb="7">
      <t>シヨウ</t>
    </rPh>
    <rPh sb="7" eb="9">
      <t>ホウホウ</t>
    </rPh>
    <rPh sb="10" eb="12">
      <t>チュウイ</t>
    </rPh>
    <rPh sb="12" eb="14">
      <t>ジコウ</t>
    </rPh>
    <rPh sb="14" eb="15">
      <t>トウ</t>
    </rPh>
    <rPh sb="19" eb="21">
      <t>キサイ</t>
    </rPh>
    <phoneticPr fontId="2"/>
  </si>
  <si>
    <t>　② 日雇労働被保険者</t>
    <rPh sb="3" eb="5">
      <t>ヒヤト</t>
    </rPh>
    <rPh sb="5" eb="7">
      <t>ロウドウ</t>
    </rPh>
    <rPh sb="7" eb="11">
      <t>ヒホケンシャ</t>
    </rPh>
    <phoneticPr fontId="2"/>
  </si>
  <si>
    <t>　③ 上記①のうち、高年齢被保険者（免除分）</t>
    <rPh sb="3" eb="5">
      <t>ジョウキ</t>
    </rPh>
    <rPh sb="13" eb="17">
      <t>ヒホケンシャ</t>
    </rPh>
    <rPh sb="18" eb="20">
      <t>メンジョ</t>
    </rPh>
    <rPh sb="20" eb="21">
      <t>ブン</t>
    </rPh>
    <phoneticPr fontId="2"/>
  </si>
  <si>
    <t>　① 雇用保険被保険者</t>
    <rPh sb="3" eb="5">
      <t>コヨウ</t>
    </rPh>
    <rPh sb="5" eb="7">
      <t>ホケン</t>
    </rPh>
    <rPh sb="7" eb="11">
      <t>ヒホケンシャ</t>
    </rPh>
    <phoneticPr fontId="2"/>
  </si>
  <si>
    <t>　雇用保険被保険者のうち、短期雇用特例被保険者を除いた高年齢労働者</t>
    <rPh sb="24" eb="25">
      <t>ノゾ</t>
    </rPh>
    <phoneticPr fontId="2"/>
  </si>
  <si>
    <t>申告済概算保険料額が確定保険料額よりも大きくなる場合に還付請求を行うかどうか選択します。</t>
    <rPh sb="0" eb="2">
      <t>シンコク</t>
    </rPh>
    <rPh sb="2" eb="3">
      <t>ス</t>
    </rPh>
    <rPh sb="3" eb="5">
      <t>ガイサン</t>
    </rPh>
    <rPh sb="5" eb="7">
      <t>ホケン</t>
    </rPh>
    <rPh sb="7" eb="8">
      <t>リョウ</t>
    </rPh>
    <rPh sb="8" eb="9">
      <t>ガク</t>
    </rPh>
    <rPh sb="10" eb="12">
      <t>カクテイ</t>
    </rPh>
    <rPh sb="12" eb="15">
      <t>ホケンリョウ</t>
    </rPh>
    <rPh sb="15" eb="16">
      <t>ガク</t>
    </rPh>
    <rPh sb="19" eb="20">
      <t>オオ</t>
    </rPh>
    <rPh sb="24" eb="26">
      <t>バアイ</t>
    </rPh>
    <rPh sb="27" eb="29">
      <t>カンプ</t>
    </rPh>
    <rPh sb="29" eb="31">
      <t>セイキュウ</t>
    </rPh>
    <rPh sb="32" eb="33">
      <t>オコナ</t>
    </rPh>
    <phoneticPr fontId="2"/>
  </si>
  <si>
    <r>
      <t xml:space="preserve"> 前年度と比較して著しく金額が異なっている等、おかしな点がないかを確認し、</t>
    </r>
    <r>
      <rPr>
        <u/>
        <sz val="11"/>
        <color indexed="10"/>
        <rFont val="HG丸ｺﾞｼｯｸM-PRO"/>
        <family val="3"/>
        <charset val="128"/>
      </rPr>
      <t>必ず検算してくださ</t>
    </r>
    <rPh sb="1" eb="4">
      <t>ゼンネンド</t>
    </rPh>
    <rPh sb="5" eb="7">
      <t>ヒカク</t>
    </rPh>
    <rPh sb="9" eb="10">
      <t>イチジル</t>
    </rPh>
    <rPh sb="12" eb="14">
      <t>キンガク</t>
    </rPh>
    <rPh sb="15" eb="16">
      <t>コト</t>
    </rPh>
    <rPh sb="21" eb="22">
      <t>トウ</t>
    </rPh>
    <rPh sb="27" eb="28">
      <t>テン</t>
    </rPh>
    <rPh sb="33" eb="35">
      <t>カクニン</t>
    </rPh>
    <rPh sb="37" eb="38">
      <t>カナラ</t>
    </rPh>
    <rPh sb="39" eb="41">
      <t>ケンザン</t>
    </rPh>
    <phoneticPr fontId="2"/>
  </si>
  <si>
    <t>　雇用保険の昨年４月から本年３月までの１ヶ月平均使用労働者数が表示されます。</t>
    <rPh sb="1" eb="3">
      <t>コヨウ</t>
    </rPh>
    <rPh sb="3" eb="5">
      <t>ホケン</t>
    </rPh>
    <rPh sb="21" eb="22">
      <t>ゲツ</t>
    </rPh>
    <rPh sb="22" eb="24">
      <t>ヘイキン</t>
    </rPh>
    <rPh sb="24" eb="26">
      <t>シヨウ</t>
    </rPh>
    <rPh sb="26" eb="29">
      <t>ロウドウシャ</t>
    </rPh>
    <rPh sb="29" eb="30">
      <t>スウ</t>
    </rPh>
    <rPh sb="31" eb="33">
      <t>ヒョウジ</t>
    </rPh>
    <phoneticPr fontId="2"/>
  </si>
  <si>
    <r>
      <t>　</t>
    </r>
    <r>
      <rPr>
        <sz val="11"/>
        <color indexed="10"/>
        <rFont val="HG丸ｺﾞｼｯｸM-PRO"/>
        <family val="3"/>
        <charset val="128"/>
      </rPr>
      <t>確定保険料の算定基礎となる賃金総額が表示されます（確定保険料算定基礎額と異な</t>
    </r>
    <rPh sb="1" eb="3">
      <t>カクテイ</t>
    </rPh>
    <rPh sb="3" eb="6">
      <t>ホケンリョウ</t>
    </rPh>
    <rPh sb="7" eb="9">
      <t>サンテイ</t>
    </rPh>
    <rPh sb="9" eb="11">
      <t>キソ</t>
    </rPh>
    <rPh sb="14" eb="16">
      <t>チンギン</t>
    </rPh>
    <rPh sb="16" eb="18">
      <t>ソウガク</t>
    </rPh>
    <rPh sb="19" eb="21">
      <t>ヒョウジ</t>
    </rPh>
    <rPh sb="26" eb="28">
      <t>カクテイ</t>
    </rPh>
    <rPh sb="28" eb="31">
      <t>ホケンリョウ</t>
    </rPh>
    <rPh sb="31" eb="33">
      <t>サンテイ</t>
    </rPh>
    <rPh sb="33" eb="36">
      <t>キソガク</t>
    </rPh>
    <rPh sb="37" eb="38">
      <t>コト</t>
    </rPh>
    <phoneticPr fontId="2"/>
  </si>
  <si>
    <t>る額による計算はできません。）。</t>
    <rPh sb="1" eb="2">
      <t>ガク</t>
    </rPh>
    <rPh sb="5" eb="7">
      <t>ケイサン</t>
    </rPh>
    <phoneticPr fontId="2"/>
  </si>
  <si>
    <t>　の場合は、申告書作成画面に入力してください。）。申告書下段の「領収済通知書」（納付書）にも</t>
    <rPh sb="25" eb="28">
      <t>シンコクショ</t>
    </rPh>
    <rPh sb="28" eb="30">
      <t>カダン</t>
    </rPh>
    <rPh sb="32" eb="34">
      <t>リョウシュウ</t>
    </rPh>
    <rPh sb="34" eb="35">
      <t>ズミ</t>
    </rPh>
    <rPh sb="35" eb="38">
      <t>ツウチショ</t>
    </rPh>
    <rPh sb="40" eb="43">
      <t>ノウフショ</t>
    </rPh>
    <phoneticPr fontId="2"/>
  </si>
  <si>
    <r>
      <t>が、</t>
    </r>
    <r>
      <rPr>
        <u/>
        <sz val="11"/>
        <color indexed="10"/>
        <rFont val="HG丸ｺﾞｼｯｸM-PRO"/>
        <family val="3"/>
        <charset val="128"/>
      </rPr>
      <t>個々の動作環境にかかる問い合わせには応じられません</t>
    </r>
    <r>
      <rPr>
        <sz val="11"/>
        <rFont val="HG丸ｺﾞｼｯｸM-PRO"/>
        <family val="3"/>
        <charset val="128"/>
      </rPr>
      <t>ので、あらかじめご了承願い</t>
    </r>
    <rPh sb="36" eb="38">
      <t>リョウショウ</t>
    </rPh>
    <rPh sb="38" eb="39">
      <t>ネガ</t>
    </rPh>
    <phoneticPr fontId="2"/>
  </si>
  <si>
    <r>
      <t xml:space="preserve">人数   </t>
    </r>
    <r>
      <rPr>
        <sz val="6"/>
        <color indexed="8"/>
        <rFont val="ＭＳ Ｐ明朝"/>
        <family val="1"/>
        <charset val="128"/>
      </rPr>
      <t>(人)</t>
    </r>
    <rPh sb="0" eb="2">
      <t>ニンズウ</t>
    </rPh>
    <rPh sb="6" eb="7">
      <t>ニン</t>
    </rPh>
    <phoneticPr fontId="2"/>
  </si>
  <si>
    <r>
      <t xml:space="preserve">支払賃金総額    </t>
    </r>
    <r>
      <rPr>
        <sz val="6"/>
        <color indexed="8"/>
        <rFont val="ＭＳ Ｐ明朝"/>
        <family val="1"/>
        <charset val="128"/>
      </rPr>
      <t>(円)</t>
    </r>
    <rPh sb="0" eb="2">
      <t>シハラ</t>
    </rPh>
    <rPh sb="2" eb="4">
      <t>チンギン</t>
    </rPh>
    <rPh sb="4" eb="6">
      <t>ソウガク</t>
    </rPh>
    <rPh sb="11" eb="12">
      <t>エン</t>
    </rPh>
    <phoneticPr fontId="2"/>
  </si>
  <si>
    <t>，</t>
  </si>
  <si>
    <t>千</t>
  </si>
  <si>
    <t>百</t>
  </si>
  <si>
    <t>十</t>
  </si>
  <si>
    <t>億</t>
  </si>
  <si>
    <t>万</t>
  </si>
  <si>
    <t>円</t>
  </si>
  <si>
    <t>－</t>
    <phoneticPr fontId="2"/>
  </si>
  <si>
    <t>⑦</t>
    <phoneticPr fontId="2"/>
  </si>
  <si>
    <t>算定期間</t>
    <phoneticPr fontId="2"/>
  </si>
  <si>
    <t>日</t>
    <phoneticPr fontId="2"/>
  </si>
  <si>
    <t>から</t>
    <phoneticPr fontId="2"/>
  </si>
  <si>
    <t>まで</t>
    <phoneticPr fontId="2"/>
  </si>
  <si>
    <r>
      <rPr>
        <b/>
        <sz val="12"/>
        <color indexed="10"/>
        <rFont val="ＭＳ Ｐ明朝"/>
        <family val="1"/>
        <charset val="128"/>
      </rPr>
      <t>確定</t>
    </r>
    <r>
      <rPr>
        <sz val="12"/>
        <color indexed="14"/>
        <rFont val="ＭＳ Ｐ明朝"/>
        <family val="1"/>
        <charset val="128"/>
      </rPr>
      <t>保険料算定内訳</t>
    </r>
    <rPh sb="0" eb="2">
      <t>カクテイ</t>
    </rPh>
    <rPh sb="2" eb="4">
      <t>ホケン</t>
    </rPh>
    <rPh sb="4" eb="5">
      <t>リョウ</t>
    </rPh>
    <rPh sb="5" eb="7">
      <t>サンテイ</t>
    </rPh>
    <rPh sb="7" eb="9">
      <t>ウチワケ</t>
    </rPh>
    <phoneticPr fontId="2"/>
  </si>
  <si>
    <t>区分</t>
    <phoneticPr fontId="2"/>
  </si>
  <si>
    <t>(注2)</t>
    <phoneticPr fontId="2"/>
  </si>
  <si>
    <t>(注1)</t>
    <phoneticPr fontId="2"/>
  </si>
  <si>
    <t>(ｲ)</t>
    <phoneticPr fontId="2"/>
  </si>
  <si>
    <t>，</t>
    <phoneticPr fontId="2"/>
  </si>
  <si>
    <t>(ﾛ)</t>
    <phoneticPr fontId="2"/>
  </si>
  <si>
    <t>(ﾊ)</t>
    <phoneticPr fontId="2"/>
  </si>
  <si>
    <t>(ﾆ)</t>
    <phoneticPr fontId="2"/>
  </si>
  <si>
    <t>(ﾎ)
((ﾊ)
-(ﾆ))</t>
    <phoneticPr fontId="2"/>
  </si>
  <si>
    <t>(ﾎ)</t>
    <phoneticPr fontId="2"/>
  </si>
  <si>
    <t>(ﾍ)</t>
    <phoneticPr fontId="2"/>
  </si>
  <si>
    <t>⑪</t>
    <phoneticPr fontId="2"/>
  </si>
  <si>
    <t>⑫ 保険料算定基礎額の見込額</t>
    <rPh sb="2" eb="5">
      <t>ホケンリョウ</t>
    </rPh>
    <rPh sb="5" eb="7">
      <t>サンテイ</t>
    </rPh>
    <rPh sb="7" eb="9">
      <t>キソ</t>
    </rPh>
    <rPh sb="9" eb="10">
      <t>ガク</t>
    </rPh>
    <rPh sb="11" eb="13">
      <t>ミコミ</t>
    </rPh>
    <rPh sb="13" eb="14">
      <t>ガク</t>
    </rPh>
    <phoneticPr fontId="2"/>
  </si>
  <si>
    <t>⑰</t>
    <phoneticPr fontId="2"/>
  </si>
  <si>
    <t>延納の申請</t>
    <phoneticPr fontId="2"/>
  </si>
  <si>
    <t>⑱申告済概算保険料額</t>
    <phoneticPr fontId="2"/>
  </si>
  <si>
    <t>⑳</t>
    <phoneticPr fontId="2"/>
  </si>
  <si>
    <t>(⑱－⑩の(ｲ))</t>
    <phoneticPr fontId="2"/>
  </si>
  <si>
    <t>(⑩の(ｲ)－⑱)</t>
    <phoneticPr fontId="2"/>
  </si>
  <si>
    <t>22</t>
    <phoneticPr fontId="2"/>
  </si>
  <si>
    <t>第1期初期</t>
    <phoneticPr fontId="2"/>
  </si>
  <si>
    <t>全期又は</t>
    <phoneticPr fontId="2"/>
  </si>
  <si>
    <t>円</t>
    <phoneticPr fontId="2"/>
  </si>
  <si>
    <t>Ұ</t>
    <phoneticPr fontId="2"/>
  </si>
  <si>
    <t>XXXXXXXX</t>
    <phoneticPr fontId="2"/>
  </si>
  <si>
    <t>※ＣＤ</t>
    <phoneticPr fontId="2"/>
  </si>
  <si>
    <t>※</t>
    <phoneticPr fontId="2"/>
  </si>
  <si>
    <t>〒</t>
    <phoneticPr fontId="2"/>
  </si>
  <si>
    <t>-</t>
    <phoneticPr fontId="2"/>
  </si>
  <si>
    <t>，</t>
    <phoneticPr fontId="2"/>
  </si>
  <si>
    <t>あて先</t>
    <phoneticPr fontId="2"/>
  </si>
  <si>
    <t>ＸＸＸ－ＸＸＸＸ</t>
    <phoneticPr fontId="2"/>
  </si>
  <si>
    <t>労働保険特別会計歳入徴収官　</t>
    <phoneticPr fontId="2"/>
  </si>
  <si>
    <t>人</t>
  </si>
  <si>
    <t>※検算有無区分</t>
    <rPh sb="1" eb="3">
      <t>ケンザン</t>
    </rPh>
    <rPh sb="3" eb="5">
      <t>ウム</t>
    </rPh>
    <rPh sb="5" eb="7">
      <t>クブン</t>
    </rPh>
    <phoneticPr fontId="2"/>
  </si>
  <si>
    <t>※算調対象区分</t>
    <rPh sb="1" eb="3">
      <t>サンチョウ</t>
    </rPh>
    <rPh sb="3" eb="5">
      <t>タイショウ</t>
    </rPh>
    <rPh sb="5" eb="7">
      <t>クブン</t>
    </rPh>
    <phoneticPr fontId="2"/>
  </si>
  <si>
    <t>※データ指示コード</t>
    <rPh sb="4" eb="6">
      <t>シジ</t>
    </rPh>
    <phoneticPr fontId="2"/>
  </si>
  <si>
    <t>※再入力区分</t>
    <rPh sb="1" eb="2">
      <t>サイ</t>
    </rPh>
    <rPh sb="2" eb="4">
      <t>ニュウリョク</t>
    </rPh>
    <rPh sb="4" eb="6">
      <t>クブン</t>
    </rPh>
    <phoneticPr fontId="2"/>
  </si>
  <si>
    <t>※修正項目</t>
    <rPh sb="1" eb="3">
      <t>シュウセイ</t>
    </rPh>
    <rPh sb="3" eb="5">
      <t>コウモク</t>
    </rPh>
    <phoneticPr fontId="2"/>
  </si>
  <si>
    <t>⑧⑩⑫⑭⑳の(ﾛ)欄の金額の前に「Ұ」記号を付さないで下さい。</t>
    <phoneticPr fontId="2"/>
  </si>
  <si>
    <t>1：労働保険料
のみに充当
2：一般拠出金
のみに充当
3：労働保険料
及び一般拠
出金に充当</t>
    <phoneticPr fontId="2"/>
  </si>
  <si>
    <t>(ﾆ)今期労働保険料
((ｲ)－(ﾛ)又は(ｲ)＋(ﾊ))</t>
    <rPh sb="3" eb="5">
      <t>コンキ</t>
    </rPh>
    <rPh sb="5" eb="6">
      <t>ロウ</t>
    </rPh>
    <rPh sb="6" eb="7">
      <t>ドウ</t>
    </rPh>
    <rPh sb="7" eb="9">
      <t>ホケン</t>
    </rPh>
    <rPh sb="9" eb="10">
      <t>リョウ</t>
    </rPh>
    <rPh sb="19" eb="20">
      <t>マタ</t>
    </rPh>
    <phoneticPr fontId="2"/>
  </si>
  <si>
    <t>建設事業</t>
    <rPh sb="0" eb="2">
      <t>ケンセツ</t>
    </rPh>
    <rPh sb="2" eb="4">
      <t>ジギョウ</t>
    </rPh>
    <phoneticPr fontId="2"/>
  </si>
  <si>
    <t>保険関係成立年月日</t>
    <rPh sb="0" eb="2">
      <t>ホケン</t>
    </rPh>
    <rPh sb="2" eb="4">
      <t>カンケイ</t>
    </rPh>
    <rPh sb="4" eb="6">
      <t>セイリツ</t>
    </rPh>
    <rPh sb="6" eb="9">
      <t>ネンガッピ</t>
    </rPh>
    <phoneticPr fontId="2"/>
  </si>
  <si>
    <t>事業廃止等理由</t>
    <rPh sb="5" eb="7">
      <t>リユウ</t>
    </rPh>
    <phoneticPr fontId="2"/>
  </si>
  <si>
    <r>
      <t>21</t>
    </r>
    <r>
      <rPr>
        <sz val="11"/>
        <color indexed="14"/>
        <rFont val="ＭＳ Ｐ明朝"/>
        <family val="1"/>
        <charset val="128"/>
      </rPr>
      <t>増加概算保険料額
(⑭の(ｲ)－⑲)</t>
    </r>
    <rPh sb="2" eb="4">
      <t>ゾウカ</t>
    </rPh>
    <rPh sb="4" eb="6">
      <t>ガイサン</t>
    </rPh>
    <rPh sb="6" eb="8">
      <t>ホケン</t>
    </rPh>
    <rPh sb="8" eb="9">
      <t>リョウ</t>
    </rPh>
    <rPh sb="9" eb="10">
      <t>ガク</t>
    </rPh>
    <phoneticPr fontId="2"/>
  </si>
  <si>
    <t>円</t>
    <phoneticPr fontId="2"/>
  </si>
  <si>
    <t>円</t>
    <phoneticPr fontId="2"/>
  </si>
  <si>
    <t>事業又は
作業の種類</t>
    <phoneticPr fontId="2"/>
  </si>
  <si>
    <r>
      <t xml:space="preserve">26 </t>
    </r>
    <r>
      <rPr>
        <sz val="10"/>
        <color indexed="14"/>
        <rFont val="ＭＳ Ｐ明朝"/>
        <family val="1"/>
        <charset val="128"/>
      </rPr>
      <t>加入している</t>
    </r>
    <phoneticPr fontId="2"/>
  </si>
  <si>
    <r>
      <t>27</t>
    </r>
    <r>
      <rPr>
        <sz val="10"/>
        <color indexed="14"/>
        <rFont val="ＭＳ Ｐ明朝"/>
        <family val="1"/>
        <charset val="128"/>
      </rPr>
      <t>特掲事業</t>
    </r>
    <rPh sb="2" eb="3">
      <t>トク</t>
    </rPh>
    <rPh sb="3" eb="4">
      <t>ケイ</t>
    </rPh>
    <rPh sb="4" eb="6">
      <t>ジギョウ</t>
    </rPh>
    <phoneticPr fontId="2"/>
  </si>
  <si>
    <t>事業</t>
    <phoneticPr fontId="2"/>
  </si>
  <si>
    <t>○○市○○町Ｘ－Ｘ－Ｘ</t>
    <phoneticPr fontId="2"/>
  </si>
  <si>
    <t>○○建設　株式会社</t>
    <phoneticPr fontId="2"/>
  </si>
  <si>
    <t>事業主</t>
    <phoneticPr fontId="2"/>
  </si>
  <si>
    <t>―</t>
    <phoneticPr fontId="2"/>
  </si>
  <si>
    <t>(</t>
    <phoneticPr fontId="2"/>
  </si>
  <si>
    <t>)</t>
    <phoneticPr fontId="2"/>
  </si>
  <si>
    <r>
      <t>（イ） 住　　所</t>
    </r>
    <r>
      <rPr>
        <sz val="7"/>
        <color indexed="14"/>
        <rFont val="ＭＳ Ｐ明朝"/>
        <family val="1"/>
        <charset val="128"/>
      </rPr>
      <t xml:space="preserve">
法人のときは主たる
事業所の所在地</t>
    </r>
    <phoneticPr fontId="2"/>
  </si>
  <si>
    <r>
      <t>（ハ） 氏　　名</t>
    </r>
    <r>
      <rPr>
        <sz val="7"/>
        <color indexed="14"/>
        <rFont val="ＭＳ Ｐ明朝"/>
        <family val="1"/>
        <charset val="128"/>
      </rPr>
      <t xml:space="preserve">
法人のときは
代表者の氏名</t>
    </r>
    <rPh sb="4" eb="5">
      <t>シ</t>
    </rPh>
    <rPh sb="16" eb="19">
      <t>ダイヒョウシャ</t>
    </rPh>
    <rPh sb="20" eb="22">
      <t>シメイ</t>
    </rPh>
    <phoneticPr fontId="2"/>
  </si>
  <si>
    <t>還付</t>
    <rPh sb="0" eb="2">
      <t>カンプ</t>
    </rPh>
    <phoneticPr fontId="2"/>
  </si>
  <si>
    <t>行わない</t>
    <rPh sb="0" eb="1">
      <t>オコナ</t>
    </rPh>
    <phoneticPr fontId="2"/>
  </si>
  <si>
    <t>行う</t>
    <rPh sb="0" eb="1">
      <t>オコナ</t>
    </rPh>
    <phoneticPr fontId="2"/>
  </si>
  <si>
    <t>(ﾄ)今期納付額((ﾆ)＋(ﾍ))</t>
    <phoneticPr fontId="2"/>
  </si>
  <si>
    <t>充当意思</t>
    <rPh sb="0" eb="2">
      <t>ジュウトウ</t>
    </rPh>
    <rPh sb="2" eb="4">
      <t>イシ</t>
    </rPh>
    <phoneticPr fontId="2"/>
  </si>
  <si>
    <t>期別納付額表示</t>
    <rPh sb="0" eb="1">
      <t>キ</t>
    </rPh>
    <rPh sb="1" eb="2">
      <t>ベツ</t>
    </rPh>
    <rPh sb="2" eb="4">
      <t>ノウフ</t>
    </rPh>
    <rPh sb="4" eb="5">
      <t>ガク</t>
    </rPh>
    <rPh sb="5" eb="7">
      <t>ヒョウジ</t>
    </rPh>
    <phoneticPr fontId="2"/>
  </si>
  <si>
    <t>一般拠出金充当額</t>
    <rPh sb="5" eb="7">
      <t>ジュウトウ</t>
    </rPh>
    <rPh sb="7" eb="8">
      <t>ガク</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</si>
  <si>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</si>
  <si>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期別納付額</t>
    <phoneticPr fontId="2"/>
  </si>
  <si>
    <t>概算保険料額</t>
    <phoneticPr fontId="2"/>
  </si>
  <si>
    <t>充当額</t>
    <phoneticPr fontId="2"/>
  </si>
  <si>
    <t>不足額</t>
    <phoneticPr fontId="2"/>
  </si>
  <si>
    <t>労働保険料額</t>
    <phoneticPr fontId="2"/>
  </si>
  <si>
    <t>一般拠出金</t>
    <phoneticPr fontId="2"/>
  </si>
  <si>
    <t>納付額</t>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</si>
  <si>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</si>
  <si>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</si>
  <si>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</si>
  <si>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</si>
  <si>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</si>
  <si>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</si>
  <si>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</si>
  <si>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</si>
  <si>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r>
      <t>２．還付請求：行わない、充当額発生、充当意思：２(一般拠出金のみに充当)</t>
    </r>
    <r>
      <rPr>
        <b/>
        <sz val="10"/>
        <color indexed="10"/>
        <rFont val="ＭＳ Ｐゴシック"/>
        <family val="3"/>
        <charset val="128"/>
      </rPr>
      <t>←当ツールでは設定されないが、継続事業用ツールに合わせておく。</t>
    </r>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rPh sb="37" eb="38">
      <t>トウ</t>
    </rPh>
    <rPh sb="43" eb="45">
      <t>セッテイ</t>
    </rPh>
    <rPh sb="51" eb="53">
      <t>ケイゾク</t>
    </rPh>
    <rPh sb="53" eb="55">
      <t>ジギョウ</t>
    </rPh>
    <rPh sb="55" eb="56">
      <t>ヨウ</t>
    </rPh>
    <rPh sb="60" eb="61">
      <t>ア</t>
    </rPh>
    <phoneticPr fontId="2"/>
  </si>
  <si>
    <r>
      <t>３．還付請求：行わない、充当額発生、充当意思：３(労働保険料及び一般拠出金に充当)</t>
    </r>
    <r>
      <rPr>
        <b/>
        <sz val="10"/>
        <color indexed="10"/>
        <rFont val="ＭＳ Ｐゴシック"/>
        <family val="3"/>
        <charset val="128"/>
      </rPr>
      <t>←当ツールでは設定されないが、継続事業用ツールに合わせておく。</t>
    </r>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</si>
  <si>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←当ツールでは設定されないが、継続事業用ツールに合わせておく。</t>
  </si>
  <si>
    <t>⑧ 保険料・一般拠出金算定基礎額</t>
    <rPh sb="2" eb="4">
      <t>ホケン</t>
    </rPh>
    <rPh sb="4" eb="5">
      <t>リョウ</t>
    </rPh>
    <rPh sb="8" eb="11">
      <t>キョシュツキン</t>
    </rPh>
    <rPh sb="11" eb="13">
      <t>サンテイ</t>
    </rPh>
    <rPh sb="13" eb="15">
      <t>キソ</t>
    </rPh>
    <rPh sb="15" eb="16">
      <t>ガク</t>
    </rPh>
    <phoneticPr fontId="2"/>
  </si>
  <si>
    <t>⑨保険料・一般拠出金率</t>
    <rPh sb="1" eb="3">
      <t>ホケン</t>
    </rPh>
    <rPh sb="3" eb="4">
      <t>リョウ</t>
    </rPh>
    <rPh sb="7" eb="10">
      <t>キョシュツキン</t>
    </rPh>
    <rPh sb="10" eb="11">
      <t>リツ</t>
    </rPh>
    <phoneticPr fontId="2"/>
  </si>
  <si>
    <t>労働保険料</t>
    <rPh sb="0" eb="1">
      <t>ロウ</t>
    </rPh>
    <rPh sb="1" eb="2">
      <t>ドウ</t>
    </rPh>
    <rPh sb="2" eb="4">
      <t>ホケン</t>
    </rPh>
    <rPh sb="4" eb="5">
      <t>リョウ</t>
    </rPh>
    <phoneticPr fontId="2"/>
  </si>
  <si>
    <r>
      <t>概算・増加概算</t>
    </r>
    <r>
      <rPr>
        <sz val="12"/>
        <color indexed="14"/>
        <rFont val="ＭＳ Ｐ明朝"/>
        <family val="1"/>
        <charset val="128"/>
      </rPr>
      <t>保険料算定内訳</t>
    </r>
    <rPh sb="0" eb="2">
      <t>ガイサン</t>
    </rPh>
    <rPh sb="7" eb="9">
      <t>ホケン</t>
    </rPh>
    <rPh sb="9" eb="10">
      <t>リョウ</t>
    </rPh>
    <rPh sb="10" eb="12">
      <t>サンテイ</t>
    </rPh>
    <rPh sb="12" eb="14">
      <t>ウチワケ</t>
    </rPh>
    <phoneticPr fontId="2"/>
  </si>
  <si>
    <t>⑭ 概算・増加概算保険料額　（⑫×⑬）</t>
    <rPh sb="2" eb="4">
      <t>ガイサン</t>
    </rPh>
    <rPh sb="9" eb="11">
      <t>ホケン</t>
    </rPh>
    <rPh sb="11" eb="12">
      <t>リョウ</t>
    </rPh>
    <rPh sb="12" eb="13">
      <t>ガク</t>
    </rPh>
    <phoneticPr fontId="2"/>
  </si>
  <si>
    <t>⑯事業主の電話番号（変更のある場合記入）</t>
    <rPh sb="1" eb="4">
      <t>ジギョウヌシ</t>
    </rPh>
    <rPh sb="5" eb="7">
      <t>デンワ</t>
    </rPh>
    <rPh sb="7" eb="9">
      <t>バンゴウ</t>
    </rPh>
    <rPh sb="10" eb="12">
      <t>ヘンコウ</t>
    </rPh>
    <rPh sb="15" eb="17">
      <t>バアイ</t>
    </rPh>
    <rPh sb="17" eb="19">
      <t>キニュウ</t>
    </rPh>
    <phoneticPr fontId="2"/>
  </si>
  <si>
    <t>(ﾁ)概算保険料額
(⑭(ｲ)÷⑰)</t>
    <phoneticPr fontId="2"/>
  </si>
  <si>
    <t>(ﾛ)労働保険料充当額
(⑳の(ｲ)(労働保険料分のみ))</t>
    <phoneticPr fontId="2"/>
  </si>
  <si>
    <t>(ﾁ)労働保険料充当額
(⑳の(ｲ)－ 22 の(ﾛ))</t>
    <phoneticPr fontId="2"/>
  </si>
  <si>
    <t>(ﾙ)概算保険料額
(⑭(ｲ)÷⑰)</t>
    <phoneticPr fontId="2"/>
  </si>
  <si>
    <t>(ﾜ)第3期納付額
((ﾙ)－(ｦ))</t>
    <phoneticPr fontId="2"/>
  </si>
  <si>
    <r>
      <t>(ﾍ)一般拠出金額
(⑩の(ﾍ)-22の(ﾎ))</t>
    </r>
    <r>
      <rPr>
        <sz val="8"/>
        <color indexed="10"/>
        <rFont val="ＭＳ Ｐ明朝"/>
        <family val="1"/>
        <charset val="128"/>
      </rPr>
      <t>(注2)</t>
    </r>
    <phoneticPr fontId="2"/>
  </si>
  <si>
    <t>(1)廃止 (2)委託
(3)個別 (4)労働者なし
(5)その他</t>
    <phoneticPr fontId="2"/>
  </si>
  <si>
    <t>（全期又は1期）</t>
    <rPh sb="1" eb="3">
      <t>ゼンキ</t>
    </rPh>
    <rPh sb="3" eb="4">
      <t>マタ</t>
    </rPh>
    <rPh sb="6" eb="7">
      <t>キ</t>
    </rPh>
    <phoneticPr fontId="2"/>
  </si>
  <si>
    <t>認決
区分</t>
    <phoneticPr fontId="2"/>
  </si>
  <si>
    <t>日本銀行（本店・支店・代理店又は歳入代理店）、所轄都道府県労働局</t>
    <rPh sb="0" eb="2">
      <t>ニホン</t>
    </rPh>
    <rPh sb="2" eb="4">
      <t>ギンコウ</t>
    </rPh>
    <rPh sb="5" eb="7">
      <t>ホンテン</t>
    </rPh>
    <rPh sb="8" eb="10">
      <t>シテン</t>
    </rPh>
    <rPh sb="11" eb="14">
      <t>ダイリテン</t>
    </rPh>
    <rPh sb="14" eb="15">
      <t>マタ</t>
    </rPh>
    <rPh sb="16" eb="18">
      <t>サイニュウ</t>
    </rPh>
    <rPh sb="18" eb="21">
      <t>ダイリテン</t>
    </rPh>
    <rPh sb="23" eb="25">
      <t>ショカツ</t>
    </rPh>
    <rPh sb="25" eb="29">
      <t>トドウフケン</t>
    </rPh>
    <rPh sb="29" eb="31">
      <t>ロウドウ</t>
    </rPh>
    <rPh sb="31" eb="32">
      <t>キョク</t>
    </rPh>
    <phoneticPr fontId="2"/>
  </si>
  <si>
    <t>保険料収入及び
一般拠出金収入</t>
    <rPh sb="0" eb="3">
      <t>ホケンリョウ</t>
    </rPh>
    <rPh sb="3" eb="5">
      <t>シュウニュウ</t>
    </rPh>
    <rPh sb="5" eb="6">
      <t>オヨ</t>
    </rPh>
    <rPh sb="8" eb="10">
      <t>イッパン</t>
    </rPh>
    <rPh sb="10" eb="13">
      <t>キョシュツキン</t>
    </rPh>
    <rPh sb="13" eb="15">
      <t>シュウニュウ</t>
    </rPh>
    <phoneticPr fontId="2"/>
  </si>
  <si>
    <t>⑥免除対象高年齢労働者数</t>
    <rPh sb="1" eb="3">
      <t>メンジョ</t>
    </rPh>
    <rPh sb="3" eb="5">
      <t>タイショウ</t>
    </rPh>
    <rPh sb="5" eb="6">
      <t>コウ</t>
    </rPh>
    <rPh sb="6" eb="8">
      <t>ネンレイ</t>
    </rPh>
    <rPh sb="8" eb="11">
      <t>ロウドウシャ</t>
    </rPh>
    <rPh sb="11" eb="12">
      <t>スウ</t>
    </rPh>
    <phoneticPr fontId="2"/>
  </si>
  <si>
    <t>(ﾇ)第2期納付額
((ﾁ)－(ﾘ))</t>
    <rPh sb="3" eb="4">
      <t>ダイ</t>
    </rPh>
    <rPh sb="5" eb="6">
      <t>キ</t>
    </rPh>
    <rPh sb="6" eb="8">
      <t>ノウフ</t>
    </rPh>
    <rPh sb="8" eb="9">
      <t>ガク</t>
    </rPh>
    <phoneticPr fontId="2"/>
  </si>
  <si>
    <t>３．利用出来ない事業</t>
    <phoneticPr fontId="2"/>
  </si>
  <si>
    <t>(2) 事務組合委託事業（労働保険番号の基幹番号が９０万台）</t>
    <phoneticPr fontId="2"/>
  </si>
  <si>
    <t>(3) 海外派遣の事業（労働保険番号の枝番号が３０１～３９９）</t>
    <phoneticPr fontId="2"/>
  </si>
  <si>
    <r>
      <t>　申告書の記入にあたっては、申告書をお送りした封筒に同封する</t>
    </r>
    <r>
      <rPr>
        <u/>
        <sz val="11"/>
        <color indexed="10"/>
        <rFont val="HG丸ｺﾞｼｯｸM-PRO"/>
        <family val="3"/>
        <charset val="128"/>
      </rPr>
      <t>「労働保険 年度更新 申告書</t>
    </r>
    <phoneticPr fontId="2"/>
  </si>
  <si>
    <t>　これらについて同意されない場合は使用をお断りします。</t>
    <phoneticPr fontId="2"/>
  </si>
  <si>
    <t>申告書確定保険料の算定基礎となる「⑧保険料・一般拠出金算定基礎額」に記載する賃金総額</t>
    <rPh sb="3" eb="5">
      <t>カクテイ</t>
    </rPh>
    <rPh sb="5" eb="8">
      <t>ホケンリョウ</t>
    </rPh>
    <rPh sb="9" eb="11">
      <t>サンテイ</t>
    </rPh>
    <rPh sb="11" eb="13">
      <t>キソ</t>
    </rPh>
    <rPh sb="22" eb="24">
      <t>イッパン</t>
    </rPh>
    <rPh sb="34" eb="36">
      <t>キサイ</t>
    </rPh>
    <rPh sb="38" eb="40">
      <t>チンギン</t>
    </rPh>
    <rPh sb="40" eb="42">
      <t>ソウガク</t>
    </rPh>
    <phoneticPr fontId="2"/>
  </si>
  <si>
    <r>
      <t>④ 「申告書記入イメージ</t>
    </r>
    <r>
      <rPr>
        <u/>
        <sz val="11"/>
        <color indexed="10"/>
        <rFont val="HG丸ｺﾞｼｯｸM-PRO"/>
        <family val="3"/>
        <charset val="128"/>
      </rPr>
      <t>（赤色のタブ）</t>
    </r>
    <r>
      <rPr>
        <sz val="11"/>
        <rFont val="HG丸ｺﾞｼｯｸM-PRO"/>
        <family val="3"/>
        <charset val="128"/>
      </rPr>
      <t>」に料率、申告済概算保険料額、充当意思を入力。</t>
    </r>
    <rPh sb="21" eb="23">
      <t>リョウリツ</t>
    </rPh>
    <rPh sb="24" eb="26">
      <t>シンコク</t>
    </rPh>
    <rPh sb="26" eb="27">
      <t>ズ</t>
    </rPh>
    <rPh sb="27" eb="29">
      <t>ガイサン</t>
    </rPh>
    <rPh sb="29" eb="32">
      <t>ホケンリョウ</t>
    </rPh>
    <rPh sb="32" eb="33">
      <t>ガク</t>
    </rPh>
    <rPh sb="34" eb="36">
      <t>ジュウトウ</t>
    </rPh>
    <rPh sb="36" eb="38">
      <t>イシ</t>
    </rPh>
    <rPh sb="39" eb="41">
      <t>ニュウリョク</t>
    </rPh>
    <phoneticPr fontId="2"/>
  </si>
  <si>
    <t>②　入力に誤りはないかチェックする。</t>
    <phoneticPr fontId="2"/>
  </si>
  <si>
    <t>　・労働者数が入力されている欄は賃金額が入力されていますか？</t>
    <phoneticPr fontId="2"/>
  </si>
  <si>
    <t>　　また、転記誤りはありませんでしょうか？</t>
    <phoneticPr fontId="2"/>
  </si>
  <si>
    <t xml:space="preserve"> </t>
    <phoneticPr fontId="2"/>
  </si>
  <si>
    <t>「⑨保険料・一般拠出金率」の（ホ）、「⑬保険料率」の（ホ）に、申告書に印字されている雇用保険</t>
    <rPh sb="2" eb="5">
      <t>ホケンリョウ</t>
    </rPh>
    <rPh sb="6" eb="8">
      <t>イッパン</t>
    </rPh>
    <rPh sb="8" eb="11">
      <t>キョシュツキン</t>
    </rPh>
    <rPh sb="11" eb="12">
      <t>リツ</t>
    </rPh>
    <rPh sb="20" eb="23">
      <t>ホケンリョウ</t>
    </rPh>
    <rPh sb="23" eb="24">
      <t>リツ</t>
    </rPh>
    <rPh sb="31" eb="34">
      <t>シンコクショ</t>
    </rPh>
    <phoneticPr fontId="2"/>
  </si>
  <si>
    <t xml:space="preserve"> 率を入力してください。</t>
    <phoneticPr fontId="2"/>
  </si>
  <si>
    <t>・雇用保険料率「⑨保険料・一般拠出金率」の（ホ）及び「⑬保険料率」の（ホ）については、この欄</t>
    <rPh sb="1" eb="3">
      <t>コヨウ</t>
    </rPh>
    <rPh sb="3" eb="5">
      <t>ホケン</t>
    </rPh>
    <rPh sb="5" eb="6">
      <t>リョウ</t>
    </rPh>
    <rPh sb="6" eb="7">
      <t>リツ</t>
    </rPh>
    <rPh sb="13" eb="15">
      <t>イッパン</t>
    </rPh>
    <rPh sb="24" eb="25">
      <t>オヨ</t>
    </rPh>
    <rPh sb="45" eb="46">
      <t>ラン</t>
    </rPh>
    <phoneticPr fontId="2"/>
  </si>
  <si>
    <t>　をクリックすると表示される▼をクリックすることで表示される雇用保険率からも選択することが</t>
    <rPh sb="30" eb="32">
      <t>コヨウ</t>
    </rPh>
    <rPh sb="32" eb="34">
      <t>ホケン</t>
    </rPh>
    <rPh sb="34" eb="35">
      <t>リツ</t>
    </rPh>
    <phoneticPr fontId="2"/>
  </si>
  <si>
    <t>　できます。</t>
    <phoneticPr fontId="2"/>
  </si>
  <si>
    <t>延納（３回に分割して納付）することができます。</t>
    <phoneticPr fontId="2"/>
  </si>
  <si>
    <t>　い場合は「１」のままとしてください。</t>
    <phoneticPr fontId="2"/>
  </si>
  <si>
    <t>(5)充当意思の入力</t>
    <rPh sb="3" eb="5">
      <t>ジュウトウ</t>
    </rPh>
    <rPh sb="5" eb="7">
      <t>イシ</t>
    </rPh>
    <rPh sb="8" eb="10">
      <t>ニュウリョク</t>
    </rPh>
    <phoneticPr fontId="2"/>
  </si>
  <si>
    <t>(6)計算結果の確認</t>
    <rPh sb="3" eb="5">
      <t>ケイサン</t>
    </rPh>
    <rPh sb="5" eb="7">
      <t>ケッカ</t>
    </rPh>
    <rPh sb="8" eb="10">
      <t>カクニン</t>
    </rPh>
    <phoneticPr fontId="2"/>
  </si>
  <si>
    <t>○「⑥免除対象高年齢労働者数」（項８）</t>
    <rPh sb="3" eb="5">
      <t>メンジョ</t>
    </rPh>
    <rPh sb="5" eb="7">
      <t>タイショウ</t>
    </rPh>
    <rPh sb="7" eb="8">
      <t>コウ</t>
    </rPh>
    <rPh sb="8" eb="10">
      <t>ネンレイ</t>
    </rPh>
    <rPh sb="10" eb="13">
      <t>ロウドウシャ</t>
    </rPh>
    <rPh sb="13" eb="14">
      <t>スウ</t>
    </rPh>
    <rPh sb="16" eb="17">
      <t>コウ</t>
    </rPh>
    <phoneticPr fontId="2"/>
  </si>
  <si>
    <t>　雇用保険免除対象高年齢労働者の昨年４月から本年３月までの１ヶ月平均労働者数が表</t>
    <rPh sb="1" eb="3">
      <t>コヨウ</t>
    </rPh>
    <rPh sb="3" eb="5">
      <t>ホケン</t>
    </rPh>
    <rPh sb="5" eb="7">
      <t>メンジョ</t>
    </rPh>
    <rPh sb="7" eb="9">
      <t>タイショウ</t>
    </rPh>
    <rPh sb="9" eb="10">
      <t>コウ</t>
    </rPh>
    <rPh sb="10" eb="12">
      <t>ネンレイ</t>
    </rPh>
    <rPh sb="12" eb="15">
      <t>ロウドウシャ</t>
    </rPh>
    <rPh sb="31" eb="32">
      <t>ゲツ</t>
    </rPh>
    <rPh sb="32" eb="34">
      <t>ヘイキン</t>
    </rPh>
    <rPh sb="34" eb="37">
      <t>ロウドウシャ</t>
    </rPh>
    <rPh sb="37" eb="38">
      <t>スウ</t>
    </rPh>
    <rPh sb="39" eb="40">
      <t>オモテ</t>
    </rPh>
    <phoneticPr fontId="2"/>
  </si>
  <si>
    <t>示されます。高年齢労働者の該当がない場合は表示されません。</t>
    <rPh sb="7" eb="8">
      <t>ネン</t>
    </rPh>
    <phoneticPr fontId="2"/>
  </si>
  <si>
    <t>　「⑧保険料・拠出金算定基礎額」に「⑨保険料・一般拠出金率」を乗じた額が表示さ</t>
    <rPh sb="23" eb="25">
      <t>イッパン</t>
    </rPh>
    <rPh sb="31" eb="32">
      <t>ジョウ</t>
    </rPh>
    <rPh sb="34" eb="35">
      <t>ガク</t>
    </rPh>
    <rPh sb="36" eb="38">
      <t>ヒョウジ</t>
    </rPh>
    <phoneticPr fontId="2"/>
  </si>
  <si>
    <t>れます。１円未満の端数がある場合は、端数は切り捨てられます。</t>
    <rPh sb="5" eb="6">
      <t>エン</t>
    </rPh>
    <rPh sb="6" eb="8">
      <t>ミマン</t>
    </rPh>
    <rPh sb="9" eb="11">
      <t>ハスウ</t>
    </rPh>
    <rPh sb="14" eb="16">
      <t>バアイ</t>
    </rPh>
    <rPh sb="18" eb="20">
      <t>ハスウ</t>
    </rPh>
    <rPh sb="21" eb="22">
      <t>キ</t>
    </rPh>
    <rPh sb="23" eb="24">
      <t>ス</t>
    </rPh>
    <phoneticPr fontId="2"/>
  </si>
  <si>
    <t>ものです。</t>
    <phoneticPr fontId="2"/>
  </si>
  <si>
    <t>(1) 建設事業・立木伐採事業（労働保険番号の所掌が１で基幹番号が５０、６０、８０万台）</t>
    <phoneticPr fontId="2"/>
  </si>
  <si>
    <r>
      <t>(1) 本ツールは、フリーウェアです。自由に使用頂いて結構ですが、</t>
    </r>
    <r>
      <rPr>
        <u/>
        <sz val="11"/>
        <color indexed="10"/>
        <rFont val="HG丸ｺﾞｼｯｸM-PRO"/>
        <family val="3"/>
        <charset val="128"/>
      </rPr>
      <t>個別のご相談には応じ</t>
    </r>
    <phoneticPr fontId="2"/>
  </si>
  <si>
    <t>(2) 動作環境によっては、印刷した際に罫線のずれや文字化け等が発生する場合があります</t>
    <phoneticPr fontId="2"/>
  </si>
  <si>
    <t>ます。　</t>
    <phoneticPr fontId="2"/>
  </si>
  <si>
    <t>(3) 本ツールの内容には万全を期しておりますが、その内容を保証するものではありません。</t>
    <phoneticPr fontId="2"/>
  </si>
  <si>
    <t>計算結果については、必ず検算を行ってください。</t>
    <phoneticPr fontId="2"/>
  </si>
  <si>
    <t>(4) 本ツールの利用に基づくいかなる損害に対しても一切の責任を負わないことをあらかじめ</t>
    <phoneticPr fontId="2"/>
  </si>
  <si>
    <t>ご了承ください。</t>
    <phoneticPr fontId="2"/>
  </si>
  <si>
    <t>５．ツールの構成等</t>
    <phoneticPr fontId="2"/>
  </si>
  <si>
    <t>し」（タグ）をクリックして行ってください。</t>
    <phoneticPr fontId="2"/>
  </si>
  <si>
    <r>
      <t>(1)「利用方法・注意事項（必ずお読みください）」</t>
    </r>
    <r>
      <rPr>
        <sz val="11"/>
        <rFont val="HG丸ｺﾞｼｯｸM-PRO"/>
        <family val="3"/>
        <charset val="128"/>
      </rPr>
      <t>…シート見出しの色</t>
    </r>
    <r>
      <rPr>
        <sz val="11"/>
        <color indexed="15"/>
        <rFont val="HG丸ｺﾞｼｯｸM-PRO"/>
        <family val="3"/>
        <charset val="128"/>
      </rPr>
      <t>【水色】</t>
    </r>
    <rPh sb="35" eb="36">
      <t>ミズ</t>
    </rPh>
    <phoneticPr fontId="2"/>
  </si>
  <si>
    <t>を計算するために使用します。</t>
    <phoneticPr fontId="2"/>
  </si>
  <si>
    <t>６．利用手順</t>
    <phoneticPr fontId="2"/>
  </si>
  <si>
    <t>↓</t>
    <phoneticPr fontId="2"/>
  </si>
  <si>
    <r>
      <t>② 「算定基礎賃金集計表</t>
    </r>
    <r>
      <rPr>
        <sz val="11"/>
        <color rgb="FF00B050"/>
        <rFont val="HG丸ｺﾞｼｯｸM-PRO"/>
        <family val="3"/>
        <charset val="128"/>
      </rPr>
      <t>（緑色のタブ）</t>
    </r>
    <r>
      <rPr>
        <sz val="11"/>
        <rFont val="HG丸ｺﾞｼｯｸM-PRO"/>
        <family val="3"/>
        <charset val="128"/>
      </rPr>
      <t>」の入力・作成。</t>
    </r>
    <rPh sb="21" eb="23">
      <t>ニュウリョク</t>
    </rPh>
    <rPh sb="24" eb="26">
      <t>サクセイ</t>
    </rPh>
    <phoneticPr fontId="2"/>
  </si>
  <si>
    <r>
      <t>③ 「算定基礎賃金集計表</t>
    </r>
    <r>
      <rPr>
        <sz val="11"/>
        <color rgb="FF00B050"/>
        <rFont val="HG丸ｺﾞｼｯｸM-PRO"/>
        <family val="3"/>
        <charset val="128"/>
      </rPr>
      <t>（緑色のタブ）</t>
    </r>
    <r>
      <rPr>
        <sz val="11"/>
        <rFont val="HG丸ｺﾞｼｯｸM-PRO"/>
        <family val="3"/>
        <charset val="128"/>
      </rPr>
      <t>」に入力誤りや算定誤りがないかチェックする。</t>
    </r>
    <rPh sb="21" eb="23">
      <t>ニュウリョク</t>
    </rPh>
    <rPh sb="23" eb="24">
      <t>アヤマ</t>
    </rPh>
    <rPh sb="26" eb="28">
      <t>サンテイ</t>
    </rPh>
    <rPh sb="28" eb="29">
      <t>アヤマ</t>
    </rPh>
    <phoneticPr fontId="2"/>
  </si>
  <si>
    <r>
      <t>⑤ 「申告書記入イメージ</t>
    </r>
    <r>
      <rPr>
        <u/>
        <sz val="11"/>
        <color rgb="FFFF0000"/>
        <rFont val="HG丸ｺﾞｼｯｸM-PRO"/>
        <family val="3"/>
        <charset val="128"/>
      </rPr>
      <t>（赤色のタブ）</t>
    </r>
    <r>
      <rPr>
        <sz val="11"/>
        <rFont val="HG丸ｺﾞｼｯｸM-PRO"/>
        <family val="3"/>
        <charset val="128"/>
      </rPr>
      <t>」に表示された確定保険料額等に間違いがないか</t>
    </r>
    <rPh sb="21" eb="23">
      <t>ヒョウジ</t>
    </rPh>
    <rPh sb="26" eb="28">
      <t>カクテイ</t>
    </rPh>
    <rPh sb="28" eb="31">
      <t>ホケンリョウ</t>
    </rPh>
    <rPh sb="31" eb="32">
      <t>ガク</t>
    </rPh>
    <rPh sb="32" eb="33">
      <t>トウ</t>
    </rPh>
    <rPh sb="34" eb="36">
      <t>マチガ</t>
    </rPh>
    <phoneticPr fontId="2"/>
  </si>
  <si>
    <t>検算する。</t>
    <phoneticPr fontId="2"/>
  </si>
  <si>
    <r>
      <t>⑥ 「申告書記入イメージ</t>
    </r>
    <r>
      <rPr>
        <u/>
        <sz val="11"/>
        <color rgb="FFFF0000"/>
        <rFont val="HG丸ｺﾞｼｯｸM-PRO"/>
        <family val="3"/>
        <charset val="128"/>
      </rPr>
      <t>（赤色のタブ）</t>
    </r>
    <r>
      <rPr>
        <sz val="11"/>
        <rFont val="HG丸ｺﾞｼｯｸM-PRO"/>
        <family val="3"/>
        <charset val="128"/>
      </rPr>
      <t>」に表示された数字（「０」が表示されている場合</t>
    </r>
    <rPh sb="26" eb="28">
      <t>スウジ</t>
    </rPh>
    <rPh sb="33" eb="35">
      <t>ヒョウジ</t>
    </rPh>
    <rPh sb="40" eb="42">
      <t>バアイ</t>
    </rPh>
    <phoneticPr fontId="2"/>
  </si>
  <si>
    <t>は「０」も含む）を申告書原本に記載する。</t>
    <phoneticPr fontId="2"/>
  </si>
  <si>
    <t>①　労働者数、賃金額の算入に誤りがないかチェックする。</t>
    <phoneticPr fontId="2"/>
  </si>
  <si>
    <t>　　また、その逆は大丈夫でしょうか？</t>
    <phoneticPr fontId="2"/>
  </si>
  <si>
    <r>
      <t>確認が終わりましたら、「申告書記入イメージ」シート</t>
    </r>
    <r>
      <rPr>
        <sz val="11"/>
        <color rgb="FFFF0000"/>
        <rFont val="HG丸ｺﾞｼｯｸM-PRO"/>
        <family val="3"/>
        <charset val="128"/>
      </rPr>
      <t>（赤色のタブ）</t>
    </r>
    <r>
      <rPr>
        <sz val="11"/>
        <color indexed="12"/>
        <rFont val="HG丸ｺﾞｼｯｸM-PRO"/>
        <family val="3"/>
        <charset val="128"/>
      </rPr>
      <t>に移動してください。</t>
    </r>
    <rPh sb="0" eb="2">
      <t>カクニン</t>
    </rPh>
    <rPh sb="3" eb="4">
      <t>オ</t>
    </rPh>
    <rPh sb="26" eb="28">
      <t>アカイロ</t>
    </rPh>
    <rPh sb="33" eb="35">
      <t>イドウ</t>
    </rPh>
    <phoneticPr fontId="2"/>
  </si>
  <si>
    <t>※　還付請求書は労働基準監督署、労働局にありますので、別途ご記入の上、提出願います。</t>
    <phoneticPr fontId="2"/>
  </si>
  <si>
    <r>
      <t>・ 概算保険料が</t>
    </r>
    <r>
      <rPr>
        <sz val="11"/>
        <color indexed="10"/>
        <rFont val="HG丸ｺﾞｼｯｸM-PRO"/>
        <family val="3"/>
        <charset val="128"/>
      </rPr>
      <t>２０万円</t>
    </r>
    <r>
      <rPr>
        <sz val="11"/>
        <color indexed="12"/>
        <rFont val="HG丸ｺﾞｼｯｸM-PRO"/>
        <family val="3"/>
        <charset val="128"/>
      </rPr>
      <t>以上</t>
    </r>
    <phoneticPr fontId="2"/>
  </si>
  <si>
    <t>(4)の入力の結果、充当額に金額が表示される場合、充当意思の申請欄に該当する番号「１」を入力</t>
    <rPh sb="4" eb="6">
      <t>ニュウリョク</t>
    </rPh>
    <rPh sb="7" eb="9">
      <t>ケッカ</t>
    </rPh>
    <rPh sb="10" eb="12">
      <t>ジュウトウ</t>
    </rPh>
    <rPh sb="12" eb="13">
      <t>ガク</t>
    </rPh>
    <rPh sb="14" eb="16">
      <t>キンガク</t>
    </rPh>
    <rPh sb="17" eb="19">
      <t>ヒョウジ</t>
    </rPh>
    <rPh sb="22" eb="24">
      <t>バアイ</t>
    </rPh>
    <rPh sb="25" eb="27">
      <t>ジュウトウ</t>
    </rPh>
    <rPh sb="27" eb="29">
      <t>イシ</t>
    </rPh>
    <rPh sb="30" eb="32">
      <t>シンセイ</t>
    </rPh>
    <rPh sb="32" eb="33">
      <t>ラン</t>
    </rPh>
    <rPh sb="34" eb="36">
      <t>ガイトウ</t>
    </rPh>
    <rPh sb="38" eb="40">
      <t>バンゴウ</t>
    </rPh>
    <phoneticPr fontId="2"/>
  </si>
  <si>
    <t>してください。</t>
    <phoneticPr fontId="2"/>
  </si>
  <si>
    <t>　還付が発生する際に「（１）還付金の請求の有無について」で還付請求を行わないを</t>
    <phoneticPr fontId="2"/>
  </si>
  <si>
    <t>選択し、かつ、今期の概算保険料の額より充当額が多い場合は、空欄となります。</t>
    <phoneticPr fontId="2"/>
  </si>
  <si>
    <t>わないを選択し、かつ、今期の概算保険料の額より充当額が多い場合は、増額修正され</t>
    <phoneticPr fontId="2"/>
  </si>
  <si>
    <t>ます。</t>
    <phoneticPr fontId="2"/>
  </si>
  <si>
    <t>(イ)充当額」に、不足する場合は「⑳(ハ)不足額」に表示されます。</t>
    <phoneticPr fontId="2"/>
  </si>
  <si>
    <t>れた金額が、今回納付する金額です。</t>
    <phoneticPr fontId="2"/>
  </si>
  <si>
    <t>　同様に労働保険料、一般拠出金（常に「０円」）、納付額を転記します。</t>
    <phoneticPr fontId="2"/>
  </si>
  <si>
    <r>
      <t>・</t>
    </r>
    <r>
      <rPr>
        <u/>
        <sz val="11"/>
        <color indexed="10"/>
        <rFont val="HG丸ｺﾞｼｯｸM-PRO"/>
        <family val="3"/>
        <charset val="128"/>
      </rPr>
      <t>「０」が表示されている場合は「０」も含めて記入してください。</t>
    </r>
    <phoneticPr fontId="2"/>
  </si>
  <si>
    <t>　してください。</t>
    <phoneticPr fontId="2"/>
  </si>
  <si>
    <t>都道府県労働局に提出する。</t>
    <phoneticPr fontId="2"/>
  </si>
  <si>
    <t>離し保険料を添えて、金融機関（一部を除く全国の銀行、信用金庫や郵便局）または管轄の</t>
    <rPh sb="31" eb="34">
      <t>ユウビンキョク</t>
    </rPh>
    <rPh sb="38" eb="40">
      <t>カンカツ</t>
    </rPh>
    <phoneticPr fontId="2"/>
  </si>
  <si>
    <t>３枚目の上部を切り離し、保険料を添えて、金融機関（一部を除く全国の銀行、信用金庫や郵便局）</t>
    <phoneticPr fontId="2"/>
  </si>
  <si>
    <t>または管轄の都道府県労働局に提出してください（申告書の２枚目、３枚目は事業主控ですので、</t>
    <phoneticPr fontId="2"/>
  </si>
  <si>
    <t>保管しておいてください。）。</t>
    <phoneticPr fontId="2"/>
  </si>
  <si>
    <t>をする場合は第２期、第３期の欄にも表示されています。「(ト)今期納付額」に表示さ</t>
    <rPh sb="17" eb="19">
      <t>ヒョウジ</t>
    </rPh>
    <rPh sb="32" eb="34">
      <t>ノウフ</t>
    </rPh>
    <rPh sb="34" eb="35">
      <t>ガク</t>
    </rPh>
    <phoneticPr fontId="2"/>
  </si>
  <si>
    <t>継続事業</t>
    <rPh sb="0" eb="2">
      <t>ケイゾク</t>
    </rPh>
    <rPh sb="2" eb="4">
      <t>ジギョウ</t>
    </rPh>
    <phoneticPr fontId="2"/>
  </si>
  <si>
    <t>※入力徴定コード</t>
    <rPh sb="1" eb="3">
      <t>ニュウリョク</t>
    </rPh>
    <rPh sb="3" eb="4">
      <t>シルシ</t>
    </rPh>
    <rPh sb="4" eb="5">
      <t>サダム</t>
    </rPh>
    <phoneticPr fontId="2"/>
  </si>
  <si>
    <t>（一括有期事業を含む。）</t>
    <rPh sb="1" eb="3">
      <t>イッカツ</t>
    </rPh>
    <rPh sb="3" eb="5">
      <t>ユウキ</t>
    </rPh>
    <rPh sb="5" eb="7">
      <t>ジギョウ</t>
    </rPh>
    <rPh sb="8" eb="9">
      <t>フク</t>
    </rPh>
    <phoneticPr fontId="2"/>
  </si>
  <si>
    <t>(項1)</t>
    <phoneticPr fontId="2"/>
  </si>
  <si>
    <t>※各種区分</t>
    <phoneticPr fontId="2"/>
  </si>
  <si>
    <t>①
労働
保険
番号</t>
    <phoneticPr fontId="2"/>
  </si>
  <si>
    <t>管　轄　</t>
    <rPh sb="0" eb="1">
      <t>カン</t>
    </rPh>
    <rPh sb="2" eb="3">
      <t>カツ</t>
    </rPh>
    <phoneticPr fontId="2"/>
  </si>
  <si>
    <t>基　幹　番　号</t>
    <rPh sb="0" eb="1">
      <t>モト</t>
    </rPh>
    <rPh sb="2" eb="3">
      <t>ミキ</t>
    </rPh>
    <rPh sb="4" eb="5">
      <t>バン</t>
    </rPh>
    <rPh sb="6" eb="7">
      <t>ゴウ</t>
    </rPh>
    <phoneticPr fontId="2"/>
  </si>
  <si>
    <t>枝番号</t>
    <rPh sb="0" eb="3">
      <t>エダバンゴウ</t>
    </rPh>
    <phoneticPr fontId="2"/>
  </si>
  <si>
    <t>管轄(2)</t>
  </si>
  <si>
    <t>保険関係等</t>
  </si>
  <si>
    <t>業　　種</t>
    <phoneticPr fontId="2"/>
  </si>
  <si>
    <t>産業分類</t>
    <phoneticPr fontId="2"/>
  </si>
  <si>
    <t>あて先　〒</t>
    <rPh sb="2" eb="3">
      <t>サキ</t>
    </rPh>
    <phoneticPr fontId="2"/>
  </si>
  <si>
    <t>(項2)</t>
    <rPh sb="1" eb="2">
      <t>コウ</t>
    </rPh>
    <phoneticPr fontId="2"/>
  </si>
  <si>
    <t>※事業廃止等理由</t>
    <rPh sb="1" eb="3">
      <t>ジギョウ</t>
    </rPh>
    <rPh sb="3" eb="5">
      <t>ハイシ</t>
    </rPh>
    <rPh sb="5" eb="6">
      <t>トウ</t>
    </rPh>
    <rPh sb="6" eb="8">
      <t>リユウ</t>
    </rPh>
    <phoneticPr fontId="2"/>
  </si>
  <si>
    <t>－</t>
    <phoneticPr fontId="2"/>
  </si>
  <si>
    <t>(項3)</t>
    <rPh sb="1" eb="2">
      <t>コウ</t>
    </rPh>
    <phoneticPr fontId="2"/>
  </si>
  <si>
    <t>(項4)</t>
    <rPh sb="1" eb="2">
      <t>コウ</t>
    </rPh>
    <phoneticPr fontId="2"/>
  </si>
  <si>
    <t>(項5)</t>
    <rPh sb="1" eb="2">
      <t>コウ</t>
    </rPh>
    <phoneticPr fontId="2"/>
  </si>
  <si>
    <t>(4)常時使用労働者数</t>
    <phoneticPr fontId="2"/>
  </si>
  <si>
    <t>(5)雇用保険被保険者数</t>
    <phoneticPr fontId="2"/>
  </si>
  <si>
    <t>(6)免除対象高年齢雇用者数</t>
    <rPh sb="3" eb="5">
      <t>メンジョ</t>
    </rPh>
    <rPh sb="5" eb="7">
      <t>タイショウ</t>
    </rPh>
    <rPh sb="7" eb="10">
      <t>コウネンレイ</t>
    </rPh>
    <phoneticPr fontId="2"/>
  </si>
  <si>
    <t>人</t>
    <rPh sb="0" eb="1">
      <t>ニン</t>
    </rPh>
    <phoneticPr fontId="2"/>
  </si>
  <si>
    <t>労働局</t>
  </si>
  <si>
    <t>(項6)</t>
    <phoneticPr fontId="2"/>
  </si>
  <si>
    <t>(項7)</t>
    <phoneticPr fontId="2"/>
  </si>
  <si>
    <t>(項8)</t>
    <phoneticPr fontId="2"/>
  </si>
  <si>
    <t>(項9)</t>
    <phoneticPr fontId="2"/>
  </si>
  <si>
    <t>(項10)</t>
    <phoneticPr fontId="2"/>
  </si>
  <si>
    <t>労働保険特別会計歳入徴収管殿</t>
    <rPh sb="0" eb="2">
      <t>ロウドウ</t>
    </rPh>
    <rPh sb="2" eb="4">
      <t>ホケン</t>
    </rPh>
    <rPh sb="4" eb="6">
      <t>トクベツ</t>
    </rPh>
    <rPh sb="6" eb="8">
      <t>カイケイ</t>
    </rPh>
    <rPh sb="8" eb="10">
      <t>サイニュウ</t>
    </rPh>
    <rPh sb="10" eb="12">
      <t>チョウシュウ</t>
    </rPh>
    <rPh sb="12" eb="13">
      <t>カン</t>
    </rPh>
    <rPh sb="13" eb="14">
      <t>ドノ</t>
    </rPh>
    <phoneticPr fontId="2"/>
  </si>
  <si>
    <t>確定保険料算定内訳</t>
    <rPh sb="0" eb="2">
      <t>カクテイ</t>
    </rPh>
    <rPh sb="2" eb="5">
      <t>ホケンリョウ</t>
    </rPh>
    <rPh sb="5" eb="7">
      <t>サンテイ</t>
    </rPh>
    <rPh sb="7" eb="9">
      <t>ウチワケ</t>
    </rPh>
    <phoneticPr fontId="2"/>
  </si>
  <si>
    <t>(7)</t>
    <phoneticPr fontId="2"/>
  </si>
  <si>
    <t>算定期間</t>
    <rPh sb="0" eb="2">
      <t>サンテイ</t>
    </rPh>
    <rPh sb="2" eb="4">
      <t>キカン</t>
    </rPh>
    <phoneticPr fontId="2"/>
  </si>
  <si>
    <t>から</t>
    <phoneticPr fontId="2"/>
  </si>
  <si>
    <t>まで</t>
    <phoneticPr fontId="2"/>
  </si>
  <si>
    <t>(注2)一般拠出金は延納できません。</t>
    <phoneticPr fontId="2"/>
  </si>
  <si>
    <t>(注1)石綿による健康被害の救済に関する法律第35条第1項に基づき、労災保険適用事業主から徴収する一般拠出金</t>
    <phoneticPr fontId="2"/>
  </si>
  <si>
    <t>区</t>
    <rPh sb="0" eb="1">
      <t>ク</t>
    </rPh>
    <phoneticPr fontId="2"/>
  </si>
  <si>
    <t>分</t>
    <rPh sb="0" eb="1">
      <t>ブン</t>
    </rPh>
    <phoneticPr fontId="2"/>
  </si>
  <si>
    <t>(8)　保険料・拠出金算定基礎額</t>
    <rPh sb="4" eb="5">
      <t>タモツ</t>
    </rPh>
    <rPh sb="5" eb="6">
      <t>ケン</t>
    </rPh>
    <rPh sb="6" eb="7">
      <t>リョウ</t>
    </rPh>
    <rPh sb="8" eb="9">
      <t>キョ</t>
    </rPh>
    <rPh sb="9" eb="10">
      <t>デ</t>
    </rPh>
    <rPh sb="10" eb="11">
      <t>キン</t>
    </rPh>
    <rPh sb="11" eb="12">
      <t>サン</t>
    </rPh>
    <rPh sb="12" eb="13">
      <t>サダム</t>
    </rPh>
    <rPh sb="13" eb="14">
      <t>モト</t>
    </rPh>
    <rPh sb="14" eb="15">
      <t>イシズエ</t>
    </rPh>
    <rPh sb="15" eb="16">
      <t>ガク</t>
    </rPh>
    <phoneticPr fontId="2"/>
  </si>
  <si>
    <t>(9)　保険料・拠出金率</t>
  </si>
  <si>
    <t>(10) 確定保険料・一般拠出金額((8)×(9))</t>
    <phoneticPr fontId="2"/>
  </si>
  <si>
    <t>労働保険料</t>
    <rPh sb="0" eb="2">
      <t>ロウドウ</t>
    </rPh>
    <rPh sb="2" eb="5">
      <t>ホケンリョウ</t>
    </rPh>
    <phoneticPr fontId="2"/>
  </si>
  <si>
    <t>(イ)</t>
    <phoneticPr fontId="2"/>
  </si>
  <si>
    <t>(項11)</t>
    <rPh sb="1" eb="2">
      <t>コウ</t>
    </rPh>
    <phoneticPr fontId="2"/>
  </si>
  <si>
    <t>1000分の</t>
    <rPh sb="4" eb="5">
      <t>ブン</t>
    </rPh>
    <phoneticPr fontId="2"/>
  </si>
  <si>
    <t>(項12)</t>
    <rPh sb="1" eb="2">
      <t>コウ</t>
    </rPh>
    <phoneticPr fontId="2"/>
  </si>
  <si>
    <t xml:space="preserve"> 千円</t>
    <rPh sb="1" eb="2">
      <t>セン</t>
    </rPh>
    <rPh sb="2" eb="3">
      <t>エン</t>
    </rPh>
    <phoneticPr fontId="2"/>
  </si>
  <si>
    <t>労災保険分</t>
    <rPh sb="0" eb="2">
      <t>ロウサイ</t>
    </rPh>
    <rPh sb="2" eb="4">
      <t>ホケン</t>
    </rPh>
    <rPh sb="4" eb="5">
      <t>ブン</t>
    </rPh>
    <phoneticPr fontId="2"/>
  </si>
  <si>
    <t>(ロ)</t>
    <phoneticPr fontId="2"/>
  </si>
  <si>
    <t>(項13)</t>
    <rPh sb="1" eb="2">
      <t>コウ</t>
    </rPh>
    <phoneticPr fontId="2"/>
  </si>
  <si>
    <t>(項14)</t>
    <rPh sb="1" eb="2">
      <t>コウ</t>
    </rPh>
    <phoneticPr fontId="2"/>
  </si>
  <si>
    <t>雇用保険法</t>
    <rPh sb="0" eb="2">
      <t>コヨウ</t>
    </rPh>
    <rPh sb="2" eb="5">
      <t>ホケンホウ</t>
    </rPh>
    <phoneticPr fontId="2"/>
  </si>
  <si>
    <t>(ハ)</t>
    <phoneticPr fontId="2"/>
  </si>
  <si>
    <t>(項15)</t>
    <rPh sb="1" eb="2">
      <t>コウ</t>
    </rPh>
    <phoneticPr fontId="2"/>
  </si>
  <si>
    <t>適用者分</t>
    <rPh sb="0" eb="3">
      <t>テキヨウシャ</t>
    </rPh>
    <rPh sb="3" eb="4">
      <t>ブン</t>
    </rPh>
    <phoneticPr fontId="2"/>
  </si>
  <si>
    <t>高年齢</t>
    <rPh sb="0" eb="3">
      <t>コウネンレイ</t>
    </rPh>
    <phoneticPr fontId="2"/>
  </si>
  <si>
    <t>(ニ)</t>
    <phoneticPr fontId="2"/>
  </si>
  <si>
    <t>(項16)</t>
    <rPh sb="1" eb="2">
      <t>コウ</t>
    </rPh>
    <phoneticPr fontId="2"/>
  </si>
  <si>
    <t>(項17)</t>
    <rPh sb="1" eb="2">
      <t>コウ</t>
    </rPh>
    <phoneticPr fontId="2"/>
  </si>
  <si>
    <t>労働者分</t>
    <rPh sb="0" eb="3">
      <t>ロウドウシャ</t>
    </rPh>
    <rPh sb="3" eb="4">
      <t>ブン</t>
    </rPh>
    <phoneticPr fontId="2"/>
  </si>
  <si>
    <t>(ホ)</t>
    <phoneticPr fontId="2"/>
  </si>
  <si>
    <t>(項18)</t>
    <rPh sb="1" eb="2">
      <t>コウ</t>
    </rPh>
    <phoneticPr fontId="2"/>
  </si>
  <si>
    <t>(ホ)</t>
    <phoneticPr fontId="2"/>
  </si>
  <si>
    <t>(項19)</t>
    <rPh sb="1" eb="2">
      <t>コウ</t>
    </rPh>
    <phoneticPr fontId="2"/>
  </si>
  <si>
    <t>(（ハ)</t>
    <phoneticPr fontId="2"/>
  </si>
  <si>
    <t xml:space="preserve"> 千円</t>
  </si>
  <si>
    <t>-(ニ))</t>
    <phoneticPr fontId="2"/>
  </si>
  <si>
    <t>一　般　拠　出　金</t>
    <rPh sb="0" eb="1">
      <t>イチ</t>
    </rPh>
    <rPh sb="2" eb="3">
      <t>ハン</t>
    </rPh>
    <rPh sb="4" eb="5">
      <t>キョ</t>
    </rPh>
    <rPh sb="6" eb="7">
      <t>デ</t>
    </rPh>
    <rPh sb="8" eb="9">
      <t>キン</t>
    </rPh>
    <phoneticPr fontId="2"/>
  </si>
  <si>
    <t>(へ)</t>
    <phoneticPr fontId="2"/>
  </si>
  <si>
    <t>(項35)</t>
    <rPh sb="1" eb="2">
      <t>コウ</t>
    </rPh>
    <phoneticPr fontId="2"/>
  </si>
  <si>
    <t>(項36)</t>
    <rPh sb="1" eb="2">
      <t>コウ</t>
    </rPh>
    <phoneticPr fontId="2"/>
  </si>
  <si>
    <t>(注1)</t>
    <rPh sb="1" eb="2">
      <t>チュウ</t>
    </rPh>
    <phoneticPr fontId="2"/>
  </si>
  <si>
    <t>概算・増加概算保険料算定内訳</t>
    <rPh sb="0" eb="2">
      <t>ガイサン</t>
    </rPh>
    <rPh sb="3" eb="5">
      <t>ゾウカ</t>
    </rPh>
    <rPh sb="5" eb="7">
      <t>ガイサン</t>
    </rPh>
    <rPh sb="7" eb="10">
      <t>ホケンリョウ</t>
    </rPh>
    <rPh sb="10" eb="12">
      <t>サンテイ</t>
    </rPh>
    <rPh sb="12" eb="14">
      <t>ウチワケ</t>
    </rPh>
    <phoneticPr fontId="2"/>
  </si>
  <si>
    <t>(11)</t>
    <phoneticPr fontId="2"/>
  </si>
  <si>
    <t>(12)　保険料算定基礎額の見込額</t>
    <rPh sb="5" eb="6">
      <t>タモツ</t>
    </rPh>
    <rPh sb="6" eb="7">
      <t>ケン</t>
    </rPh>
    <rPh sb="7" eb="8">
      <t>リョウ</t>
    </rPh>
    <rPh sb="8" eb="9">
      <t>サン</t>
    </rPh>
    <rPh sb="9" eb="10">
      <t>サダム</t>
    </rPh>
    <rPh sb="10" eb="11">
      <t>モト</t>
    </rPh>
    <rPh sb="11" eb="12">
      <t>イシズエ</t>
    </rPh>
    <rPh sb="12" eb="13">
      <t>ガク</t>
    </rPh>
    <rPh sb="14" eb="17">
      <t>ミコミガク</t>
    </rPh>
    <phoneticPr fontId="2"/>
  </si>
  <si>
    <t>(13)　保険料率</t>
  </si>
  <si>
    <t>(14) 概算・増加概算保険料額 ( (12) × (13) )</t>
    <rPh sb="5" eb="7">
      <t>ガイサン</t>
    </rPh>
    <rPh sb="8" eb="10">
      <t>ゾウカ</t>
    </rPh>
    <rPh sb="10" eb="12">
      <t>ガイサン</t>
    </rPh>
    <rPh sb="12" eb="15">
      <t>ホケンリョウ</t>
    </rPh>
    <phoneticPr fontId="2"/>
  </si>
  <si>
    <t>(項20)</t>
    <rPh sb="1" eb="2">
      <t>コウ</t>
    </rPh>
    <phoneticPr fontId="2"/>
  </si>
  <si>
    <t>(項21)</t>
    <rPh sb="1" eb="2">
      <t>コウ</t>
    </rPh>
    <phoneticPr fontId="2"/>
  </si>
  <si>
    <t>(ロ)</t>
    <phoneticPr fontId="2"/>
  </si>
  <si>
    <t>(項22)</t>
    <rPh sb="1" eb="2">
      <t>コウ</t>
    </rPh>
    <phoneticPr fontId="2"/>
  </si>
  <si>
    <t>(項23)</t>
    <rPh sb="1" eb="2">
      <t>コウ</t>
    </rPh>
    <phoneticPr fontId="2"/>
  </si>
  <si>
    <t>(ハ)</t>
    <phoneticPr fontId="2"/>
  </si>
  <si>
    <t>(項24)</t>
    <rPh sb="1" eb="2">
      <t>コウ</t>
    </rPh>
    <phoneticPr fontId="2"/>
  </si>
  <si>
    <t>(ニ)</t>
    <phoneticPr fontId="2"/>
  </si>
  <si>
    <t>(項25)</t>
    <rPh sb="1" eb="2">
      <t>コウ</t>
    </rPh>
    <phoneticPr fontId="2"/>
  </si>
  <si>
    <t>(ホ)</t>
    <phoneticPr fontId="2"/>
  </si>
  <si>
    <t>(項26)</t>
    <rPh sb="1" eb="2">
      <t>コウ</t>
    </rPh>
    <phoneticPr fontId="2"/>
  </si>
  <si>
    <t>(項27)</t>
    <rPh sb="1" eb="2">
      <t>コウ</t>
    </rPh>
    <phoneticPr fontId="2"/>
  </si>
  <si>
    <t>(（ハ)</t>
    <phoneticPr fontId="2"/>
  </si>
  <si>
    <t>-(ニ))</t>
    <phoneticPr fontId="2"/>
  </si>
  <si>
    <t>(15)事業主の郵便番号（変更のある場合記入）</t>
    <phoneticPr fontId="2"/>
  </si>
  <si>
    <t>(16)事業主の電話番号（変更のある場合記入）</t>
    <phoneticPr fontId="2"/>
  </si>
  <si>
    <t>-</t>
    <phoneticPr fontId="2"/>
  </si>
  <si>
    <t>(項28)</t>
    <rPh sb="1" eb="2">
      <t>コウ</t>
    </rPh>
    <phoneticPr fontId="2"/>
  </si>
  <si>
    <t>－</t>
    <phoneticPr fontId="2"/>
  </si>
  <si>
    <t>(項29)</t>
    <rPh sb="1" eb="2">
      <t>コウ</t>
    </rPh>
    <phoneticPr fontId="2"/>
  </si>
  <si>
    <t>(17)延納の申請納付回数</t>
    <rPh sb="4" eb="6">
      <t>エンノウ</t>
    </rPh>
    <rPh sb="7" eb="9">
      <t>シンセイ</t>
    </rPh>
    <rPh sb="9" eb="11">
      <t>ノウフ</t>
    </rPh>
    <rPh sb="11" eb="13">
      <t>カイスウ</t>
    </rPh>
    <phoneticPr fontId="2"/>
  </si>
  <si>
    <t>(項30)</t>
    <rPh sb="1" eb="2">
      <t>コウ</t>
    </rPh>
    <phoneticPr fontId="2"/>
  </si>
  <si>
    <t>※検算有無区分</t>
  </si>
  <si>
    <t>※算調対象区分</t>
    <phoneticPr fontId="2"/>
  </si>
  <si>
    <t>※データ指示コード</t>
  </si>
  <si>
    <t>※再入力区分</t>
  </si>
  <si>
    <t>※修正項目</t>
  </si>
  <si>
    <t>(項31)</t>
    <rPh sb="1" eb="2">
      <t>コウ</t>
    </rPh>
    <phoneticPr fontId="2"/>
  </si>
  <si>
    <t>(項32)</t>
    <rPh sb="1" eb="2">
      <t>コウ</t>
    </rPh>
    <phoneticPr fontId="2"/>
  </si>
  <si>
    <t>(項33)</t>
    <rPh sb="1" eb="2">
      <t>コウ</t>
    </rPh>
    <phoneticPr fontId="2"/>
  </si>
  <si>
    <t>(項34)</t>
    <rPh sb="1" eb="2">
      <t>コウ</t>
    </rPh>
    <phoneticPr fontId="2"/>
  </si>
  <si>
    <t>(8)(10)(12)(14)(20)(ロ)欄の金額の前に「Ұ」記号を付さないで下さい</t>
    <phoneticPr fontId="2"/>
  </si>
  <si>
    <t>(18)申告済概算保険料額</t>
  </si>
  <si>
    <t>(19)申告済概算保険料額</t>
  </si>
  <si>
    <t>(イ)</t>
    <phoneticPr fontId="2"/>
  </si>
  <si>
    <t>((18)-(10)の(イ))</t>
  </si>
  <si>
    <t>((10の(イ)-(18))</t>
    <phoneticPr fontId="2"/>
  </si>
  <si>
    <t>(30)</t>
    <phoneticPr fontId="2"/>
  </si>
  <si>
    <t>1.労働保険へのみ充当
2：一般拠出金へ
のみ充当
3：労働保険料お
よび一般拠出金
への充当</t>
    <rPh sb="2" eb="4">
      <t>ロウドウ</t>
    </rPh>
    <rPh sb="4" eb="6">
      <t>ホケン</t>
    </rPh>
    <rPh sb="9" eb="11">
      <t>ジュウトウ</t>
    </rPh>
    <phoneticPr fontId="2"/>
  </si>
  <si>
    <t>　(21)増加概算保険料額</t>
    <phoneticPr fontId="2"/>
  </si>
  <si>
    <t>(20)</t>
    <phoneticPr fontId="2"/>
  </si>
  <si>
    <t>不足額</t>
    <rPh sb="0" eb="3">
      <t>フソクガク</t>
    </rPh>
    <phoneticPr fontId="2"/>
  </si>
  <si>
    <t>　((14)の(イ)-(19))</t>
    <phoneticPr fontId="2"/>
  </si>
  <si>
    <t>差引額</t>
    <rPh sb="0" eb="3">
      <t>サシヒキガク</t>
    </rPh>
    <phoneticPr fontId="2"/>
  </si>
  <si>
    <t>(ロ)</t>
    <phoneticPr fontId="2"/>
  </si>
  <si>
    <t>((18)-(10)の(イ))</t>
    <phoneticPr fontId="2"/>
  </si>
  <si>
    <t>(項38)</t>
    <phoneticPr fontId="2"/>
  </si>
  <si>
    <t>　(31)法人番号</t>
    <rPh sb="5" eb="7">
      <t>ホウジン</t>
    </rPh>
    <rPh sb="7" eb="9">
      <t>バンゴウ</t>
    </rPh>
    <phoneticPr fontId="2"/>
  </si>
  <si>
    <t>(項39)</t>
    <rPh sb="1" eb="2">
      <t>コウ</t>
    </rPh>
    <phoneticPr fontId="2"/>
  </si>
  <si>
    <t>還付額</t>
    <rPh sb="0" eb="3">
      <t>カンプガク</t>
    </rPh>
    <phoneticPr fontId="2"/>
  </si>
  <si>
    <t>円</t>
    <phoneticPr fontId="2"/>
  </si>
  <si>
    <t>(項37)</t>
    <rPh sb="1" eb="2">
      <t>コウ</t>
    </rPh>
    <phoneticPr fontId="2"/>
  </si>
  <si>
    <t>(22)</t>
    <phoneticPr fontId="2"/>
  </si>
  <si>
    <t>全期又は
第1期(初期)</t>
    <rPh sb="0" eb="2">
      <t>ゼンキ</t>
    </rPh>
    <rPh sb="2" eb="3">
      <t>マタ</t>
    </rPh>
    <rPh sb="5" eb="6">
      <t>ダイ</t>
    </rPh>
    <rPh sb="7" eb="8">
      <t>キ</t>
    </rPh>
    <rPh sb="9" eb="11">
      <t>ショキ</t>
    </rPh>
    <phoneticPr fontId="2"/>
  </si>
  <si>
    <t>(イ)概算保険料額　　
((14)の(イ)÷(17)＋
次期以降の円未満
端数)</t>
    <phoneticPr fontId="2"/>
  </si>
  <si>
    <t>(ロ)労働保険料充当額
((20)の(イ))</t>
    <phoneticPr fontId="2"/>
  </si>
  <si>
    <t>(ハ)不足額
((20)の(ハ))</t>
    <phoneticPr fontId="2"/>
  </si>
  <si>
    <t>(ニ)今期労働保険料
((イ)-(ロ)又は(イ)+(ハ))</t>
    <phoneticPr fontId="2"/>
  </si>
  <si>
    <t xml:space="preserve">(ホ)一般拠出金
充当額((20)の(イ)) </t>
    <phoneticPr fontId="2"/>
  </si>
  <si>
    <t>(ヘ)一般拠出金額
((10)の(ヘ)-(ホ)) (注2)</t>
    <phoneticPr fontId="2"/>
  </si>
  <si>
    <t xml:space="preserve">(ト)今期納付額
((ニ)+(ヘ)) </t>
    <phoneticPr fontId="2"/>
  </si>
  <si>
    <t>期別納付額</t>
    <rPh sb="0" eb="1">
      <t>キ</t>
    </rPh>
    <rPh sb="1" eb="2">
      <t>ベツ</t>
    </rPh>
    <rPh sb="2" eb="5">
      <t>ノウフガク</t>
    </rPh>
    <phoneticPr fontId="2"/>
  </si>
  <si>
    <t>第二期</t>
    <rPh sb="0" eb="1">
      <t>ダイ</t>
    </rPh>
    <rPh sb="1" eb="2">
      <t>2</t>
    </rPh>
    <rPh sb="2" eb="3">
      <t>キ</t>
    </rPh>
    <phoneticPr fontId="2"/>
  </si>
  <si>
    <t>(チ)概算保険料額
((14)の(イ)÷(17))</t>
    <phoneticPr fontId="2"/>
  </si>
  <si>
    <t>(リ)労働保険料充当額
((20)の(イ)-(22)の(ロ))</t>
    <phoneticPr fontId="2"/>
  </si>
  <si>
    <t xml:space="preserve">(ヌ)第２期納付額
((チ)-(リ)) </t>
    <phoneticPr fontId="2"/>
  </si>
  <si>
    <t>(23)保険関係
成立年月日</t>
    <rPh sb="4" eb="6">
      <t>ホケン</t>
    </rPh>
    <rPh sb="6" eb="8">
      <t>カンケイ</t>
    </rPh>
    <rPh sb="9" eb="11">
      <t>セイリツ</t>
    </rPh>
    <rPh sb="11" eb="14">
      <t>ネンガッピ</t>
    </rPh>
    <phoneticPr fontId="2"/>
  </si>
  <si>
    <t>(25)事業又は作業の種類</t>
    <rPh sb="4" eb="6">
      <t>ジギョウ</t>
    </rPh>
    <rPh sb="6" eb="7">
      <t>マタ</t>
    </rPh>
    <rPh sb="8" eb="10">
      <t>サギョウ</t>
    </rPh>
    <rPh sb="11" eb="13">
      <t>シュルイ</t>
    </rPh>
    <phoneticPr fontId="2"/>
  </si>
  <si>
    <t>第三期</t>
    <rPh sb="0" eb="1">
      <t>ダイ</t>
    </rPh>
    <rPh sb="1" eb="2">
      <t>3</t>
    </rPh>
    <rPh sb="2" eb="3">
      <t>キ</t>
    </rPh>
    <phoneticPr fontId="2"/>
  </si>
  <si>
    <t>(ル)概算保険料額
((14)の(イ)÷(17))</t>
    <phoneticPr fontId="2"/>
  </si>
  <si>
    <t>(ヲ)労働保険料充当額
((20)の(イ)-(22)の(ロ)-
(22)の(リ))</t>
    <phoneticPr fontId="2"/>
  </si>
  <si>
    <t xml:space="preserve">(ワ)第３期納付額
((ル)-(ヲ)) </t>
    <phoneticPr fontId="2"/>
  </si>
  <si>
    <t>(24)事業廃止等理由</t>
    <rPh sb="4" eb="6">
      <t>ジギョウ</t>
    </rPh>
    <rPh sb="6" eb="8">
      <t>ハイシ</t>
    </rPh>
    <rPh sb="8" eb="9">
      <t>トウ</t>
    </rPh>
    <rPh sb="9" eb="11">
      <t>リユウ</t>
    </rPh>
    <phoneticPr fontId="2"/>
  </si>
  <si>
    <t>(29)</t>
    <phoneticPr fontId="2"/>
  </si>
  <si>
    <t>郵便番号</t>
    <rPh sb="0" eb="2">
      <t>ユウビン</t>
    </rPh>
    <rPh sb="2" eb="4">
      <t>バンゴウ</t>
    </rPh>
    <phoneticPr fontId="2"/>
  </si>
  <si>
    <t>－</t>
    <phoneticPr fontId="2"/>
  </si>
  <si>
    <t>(</t>
    <phoneticPr fontId="2"/>
  </si>
  <si>
    <t>)</t>
    <phoneticPr fontId="2"/>
  </si>
  <si>
    <t>(26)加入している労働保険</t>
    <rPh sb="4" eb="6">
      <t>カニュウ</t>
    </rPh>
    <rPh sb="10" eb="12">
      <t>ロウドウ</t>
    </rPh>
    <rPh sb="12" eb="14">
      <t>ホケン</t>
    </rPh>
    <phoneticPr fontId="2"/>
  </si>
  <si>
    <t>□</t>
    <phoneticPr fontId="2"/>
  </si>
  <si>
    <t>(イ)労災保険</t>
    <rPh sb="3" eb="5">
      <t>ロウサイ</t>
    </rPh>
    <rPh sb="5" eb="7">
      <t>ホケン</t>
    </rPh>
    <phoneticPr fontId="2"/>
  </si>
  <si>
    <t>(27)
特掲事業</t>
    <rPh sb="5" eb="7">
      <t>トッケイ</t>
    </rPh>
    <rPh sb="7" eb="9">
      <t>ジギョウ</t>
    </rPh>
    <phoneticPr fontId="2"/>
  </si>
  <si>
    <t>事業主</t>
    <rPh sb="0" eb="3">
      <t>ジギョウヌシ</t>
    </rPh>
    <phoneticPr fontId="2"/>
  </si>
  <si>
    <t>（イ)住所
(法人の時は主たる事務所の所在地)</t>
    <rPh sb="3" eb="5">
      <t>ジュウショ</t>
    </rPh>
    <rPh sb="7" eb="9">
      <t>ホウジン</t>
    </rPh>
    <rPh sb="10" eb="11">
      <t>トキ</t>
    </rPh>
    <rPh sb="12" eb="13">
      <t>シュ</t>
    </rPh>
    <rPh sb="15" eb="18">
      <t>ジムショ</t>
    </rPh>
    <rPh sb="19" eb="22">
      <t>ショザイチ</t>
    </rPh>
    <phoneticPr fontId="2"/>
  </si>
  <si>
    <t>(ロ)雇用保険</t>
    <rPh sb="3" eb="5">
      <t>コヨウ</t>
    </rPh>
    <rPh sb="5" eb="7">
      <t>ホケン</t>
    </rPh>
    <phoneticPr fontId="2"/>
  </si>
  <si>
    <t>(28)事業</t>
    <rPh sb="4" eb="6">
      <t>ジギョウ</t>
    </rPh>
    <phoneticPr fontId="2"/>
  </si>
  <si>
    <t>(ロ)名称</t>
    <rPh sb="3" eb="5">
      <t>メイショウ</t>
    </rPh>
    <phoneticPr fontId="2"/>
  </si>
  <si>
    <t>(ロ)名　　称</t>
    <rPh sb="3" eb="4">
      <t>メイ</t>
    </rPh>
    <rPh sb="6" eb="7">
      <t>ショウ</t>
    </rPh>
    <phoneticPr fontId="2"/>
  </si>
  <si>
    <t xml:space="preserve">(ハ)氏名
(法人のときは
代表者の氏名) </t>
    <phoneticPr fontId="2"/>
  </si>
  <si>
    <t>記名押印又は署名</t>
    <phoneticPr fontId="2"/>
  </si>
  <si>
    <t>行う</t>
  </si>
  <si>
    <t>　このツールは、次の４つのシートによって構成されています。シートの移動は、シート下の「見出</t>
    <phoneticPr fontId="2"/>
  </si>
  <si>
    <r>
      <t>(4) 「(参考)e-Govイメージ」</t>
    </r>
    <r>
      <rPr>
        <sz val="11"/>
        <rFont val="HG丸ｺﾞｼｯｸM-PRO"/>
        <family val="3"/>
        <charset val="128"/>
      </rPr>
      <t>…シート見出しの色</t>
    </r>
    <r>
      <rPr>
        <sz val="11"/>
        <color rgb="FFFFC000"/>
        <rFont val="HG丸ｺﾞｼｯｸM-PRO"/>
        <family val="3"/>
        <charset val="128"/>
      </rPr>
      <t>【黄色】</t>
    </r>
    <rPh sb="6" eb="8">
      <t>サンコウ</t>
    </rPh>
    <rPh sb="29" eb="31">
      <t>キイロ</t>
    </rPh>
    <phoneticPr fontId="2"/>
  </si>
  <si>
    <t>参考として、電子申請を行う際のe-Govシステム上の入力画面のイメージが表示されます。　</t>
  </si>
  <si>
    <t>.</t>
    <phoneticPr fontId="2"/>
  </si>
  <si>
    <t>保険料対象</t>
    <rPh sb="0" eb="3">
      <t>ホケンリョウ</t>
    </rPh>
    <rPh sb="3" eb="5">
      <t>タイショウ</t>
    </rPh>
    <phoneticPr fontId="2"/>
  </si>
  <si>
    <t>高齢者労働者分</t>
    <rPh sb="0" eb="3">
      <t>コウレイシャ</t>
    </rPh>
    <rPh sb="3" eb="5">
      <t>ロウドウ</t>
    </rPh>
    <rPh sb="5" eb="6">
      <t>シャ</t>
    </rPh>
    <rPh sb="6" eb="7">
      <t>ブン</t>
    </rPh>
    <phoneticPr fontId="2"/>
  </si>
  <si>
    <t>の書き方」をよく読んでご記入ください。</t>
    <rPh sb="1" eb="2">
      <t>カ</t>
    </rPh>
    <rPh sb="3" eb="4">
      <t>カタ</t>
    </rPh>
    <rPh sb="8" eb="9">
      <t>ヨ</t>
    </rPh>
    <rPh sb="12" eb="14">
      <t>キニュウ</t>
    </rPh>
    <phoneticPr fontId="2"/>
  </si>
  <si>
    <t>られません。</t>
    <phoneticPr fontId="2"/>
  </si>
  <si>
    <r>
      <t>申告書に転記するために使用しますので、</t>
    </r>
    <r>
      <rPr>
        <u/>
        <sz val="11"/>
        <color rgb="FFFF0000"/>
        <rFont val="HG丸ｺﾞｼｯｸM-PRO"/>
        <family val="3"/>
        <charset val="128"/>
      </rPr>
      <t>印刷したものを提出することはできません。</t>
    </r>
    <rPh sb="0" eb="3">
      <t>シンコクショ</t>
    </rPh>
    <rPh sb="4" eb="6">
      <t>テンキ</t>
    </rPh>
    <rPh sb="11" eb="13">
      <t>シヨウ</t>
    </rPh>
    <rPh sb="19" eb="21">
      <t>インサツ</t>
    </rPh>
    <rPh sb="26" eb="28">
      <t>テイシュツ</t>
    </rPh>
    <phoneticPr fontId="2"/>
  </si>
  <si>
    <r>
      <t>　注：日雇労働被保険者も保険料は</t>
    </r>
    <r>
      <rPr>
        <u/>
        <sz val="11"/>
        <color rgb="FFFF0000"/>
        <rFont val="HG丸ｺﾞｼｯｸM-PRO"/>
        <family val="3"/>
        <charset val="128"/>
      </rPr>
      <t>免除となりません。</t>
    </r>
    <rPh sb="1" eb="2">
      <t>チュウ</t>
    </rPh>
    <rPh sb="12" eb="15">
      <t>ホケンリョウ</t>
    </rPh>
    <rPh sb="16" eb="18">
      <t>メンジョ</t>
    </rPh>
    <phoneticPr fontId="2"/>
  </si>
  <si>
    <t xml:space="preserve"> い。</t>
    <phoneticPr fontId="2"/>
  </si>
  <si>
    <r>
      <t>(1) 煩雑な保険料の計算を容易に求めることができ、</t>
    </r>
    <r>
      <rPr>
        <u/>
        <sz val="11"/>
        <color indexed="8"/>
        <rFont val="HG丸ｺﾞｼｯｸM-PRO"/>
        <family val="3"/>
        <charset val="128"/>
      </rPr>
      <t>計算結果を申告書に記載できます。</t>
    </r>
    <rPh sb="4" eb="6">
      <t>ハンザツ</t>
    </rPh>
    <rPh sb="7" eb="10">
      <t>ホケンリョウ</t>
    </rPh>
    <rPh sb="11" eb="13">
      <t>ケイサン</t>
    </rPh>
    <rPh sb="14" eb="16">
      <t>ヨウイ</t>
    </rPh>
    <rPh sb="17" eb="18">
      <t>モト</t>
    </rPh>
    <rPh sb="26" eb="28">
      <t>ケイサン</t>
    </rPh>
    <rPh sb="28" eb="30">
      <t>ケッカ</t>
    </rPh>
    <rPh sb="31" eb="34">
      <t>シンコクショ</t>
    </rPh>
    <rPh sb="35" eb="37">
      <t>キサイ</t>
    </rPh>
    <phoneticPr fontId="2"/>
  </si>
  <si>
    <t>②増加年月日（元号：平成は７、新元号は９）</t>
    <rPh sb="1" eb="3">
      <t>ゾウカ</t>
    </rPh>
    <rPh sb="3" eb="6">
      <t>ネンガッピ</t>
    </rPh>
    <rPh sb="7" eb="9">
      <t>ゲンゴウ</t>
    </rPh>
    <rPh sb="10" eb="12">
      <t>ヘイセイ</t>
    </rPh>
    <rPh sb="15" eb="18">
      <t>シンゲンゴウ</t>
    </rPh>
    <phoneticPr fontId="2"/>
  </si>
  <si>
    <t>③事業廃止等年月日（元号：平成は７、新元号は９）</t>
    <rPh sb="1" eb="3">
      <t>ジギョウ</t>
    </rPh>
    <rPh sb="3" eb="5">
      <t>ハイシ</t>
    </rPh>
    <rPh sb="5" eb="6">
      <t>トウ</t>
    </rPh>
    <rPh sb="18" eb="21">
      <t>シンゲンゴウ</t>
    </rPh>
    <phoneticPr fontId="2"/>
  </si>
  <si>
    <t>(2)増加年月日（元号：平成は７、令和は９）</t>
    <rPh sb="17" eb="19">
      <t>レイワ</t>
    </rPh>
    <phoneticPr fontId="2"/>
  </si>
  <si>
    <t>(3)事業廃止等年月日（元号：平成は７、令和は９）</t>
    <rPh sb="3" eb="5">
      <t>ジギョウ</t>
    </rPh>
    <rPh sb="5" eb="7">
      <t>ハイシ</t>
    </rPh>
    <rPh sb="7" eb="8">
      <t>トウ</t>
    </rPh>
    <rPh sb="20" eb="22">
      <t>レイワ</t>
    </rPh>
    <phoneticPr fontId="2"/>
  </si>
  <si>
    <t>「年度更新申告書計算支援ツール（雇用保険用）」利用方法・注意事項（必ずお読みください）</t>
    <rPh sb="8" eb="10">
      <t>ケイサン</t>
    </rPh>
    <rPh sb="10" eb="12">
      <t>シエン</t>
    </rPh>
    <rPh sb="18" eb="20">
      <t>ホケン</t>
    </rPh>
    <rPh sb="20" eb="21">
      <t>ヨウ</t>
    </rPh>
    <phoneticPr fontId="2"/>
  </si>
  <si>
    <r>
      <t>⑦　申告・納付期限</t>
    </r>
    <r>
      <rPr>
        <sz val="11"/>
        <color indexed="10"/>
        <rFont val="HG丸ｺﾞｼｯｸM-PRO"/>
        <family val="3"/>
        <charset val="128"/>
      </rPr>
      <t>（６月３日～７月１０日）</t>
    </r>
    <r>
      <rPr>
        <sz val="11"/>
        <rFont val="HG丸ｺﾞｼｯｸM-PRO"/>
        <family val="3"/>
        <charset val="128"/>
      </rPr>
      <t>までに、申告書の２枚目と３枚目の上部を切り</t>
    </r>
    <rPh sb="2" eb="4">
      <t>シンコク</t>
    </rPh>
    <rPh sb="5" eb="7">
      <t>ノウフ</t>
    </rPh>
    <rPh sb="7" eb="9">
      <t>キゲン</t>
    </rPh>
    <rPh sb="11" eb="12">
      <t>ガツ</t>
    </rPh>
    <rPh sb="13" eb="14">
      <t>ヒ</t>
    </rPh>
    <rPh sb="16" eb="17">
      <t>ガツ</t>
    </rPh>
    <rPh sb="19" eb="20">
      <t>ヒ</t>
    </rPh>
    <phoneticPr fontId="2"/>
  </si>
  <si>
    <t>　申告書への記入が終わりましたら、納付期限（６月３日～７月１０日）までに申告書の２枚目と</t>
    <rPh sb="1" eb="4">
      <t>シンコクショ</t>
    </rPh>
    <rPh sb="6" eb="8">
      <t>キニュウ</t>
    </rPh>
    <rPh sb="9" eb="10">
      <t>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</si>
</sst>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_ "/>
    <numFmt numFmtId="177" formatCode="#,##0_ "/>
    <numFmt numFmtId="178" formatCode="[$-411]ggge&quot;年&quot;m&quot;月&quot;d&quot;日&quot;;@"/>
    <numFmt numFmtId="179" formatCode="0;0;"/>
    <numFmt numFmtId="180" formatCode="0.0_ "/>
    <numFmt numFmtId="181" formatCode="#,###\ &quot;人&quot;"/>
    <numFmt numFmtId="182" formatCode="#\ &quot;回&quot;"/>
    <numFmt numFmtId="183" formatCode="#"/>
    <numFmt numFmtId="184" formatCode="[&lt;=999]000;[&lt;=9999]000\-00;000\-0000"/>
    <numFmt numFmtId="185" formatCode="000"/>
    <numFmt numFmtId="186" formatCode="0000"/>
    <numFmt numFmtId="187" formatCode="#,##0;0;"/>
    <numFmt numFmtId="188" formatCode="0.000_ "/>
    <numFmt numFmtId="189" formatCode="#.00;0;"/>
    <numFmt numFmtId="190" formatCode="#,##0_);[Red]\(#,##0\)"/>
    <numFmt numFmtId="191" formatCode="0_ "/>
    <numFmt numFmtId="192" formatCode="0.00_);[Red]\(0.00\)"/>
    <numFmt numFmtId="193" formatCode="0.00?_ "/>
  </numFmts>
  <fonts count="105">
    <font>
      <sz val="11"/>
      <name val="ＭＳ Ｐゴシック"/>
      <family val="3"/>
      <charset val="128"/>
    </font>
    <font>
      <sz val="11"/>
      <name val="ＭＳ Ｐゴシック"/>
      <family val="3"/>
      <charset val="128"/>
    </font>
    <font>
      <sz val="6"/>
      <name val="ＭＳ Ｐゴシック"/>
      <family val="3"/>
      <charset val="128"/>
    </font>
    <font>
      <sz val="8"/>
      <color indexed="8"/>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9"/>
      <color indexed="10"/>
      <name val="ＭＳ Ｐ明朝"/>
      <family val="1"/>
      <charset val="128"/>
    </font>
    <font>
      <sz val="8"/>
      <color indexed="10"/>
      <name val="ＭＳ Ｐ明朝"/>
      <family val="1"/>
      <charset val="128"/>
    </font>
    <font>
      <sz val="7"/>
      <color indexed="10"/>
      <name val="ＭＳ Ｐ明朝"/>
      <family val="1"/>
      <charset val="128"/>
    </font>
    <font>
      <sz val="6"/>
      <color indexed="10"/>
      <name val="ＭＳ Ｐ明朝"/>
      <family val="1"/>
      <charset val="128"/>
    </font>
    <font>
      <sz val="10"/>
      <color indexed="10"/>
      <name val="ＭＳ Ｐ明朝"/>
      <family val="1"/>
      <charset val="128"/>
    </font>
    <font>
      <sz val="11"/>
      <color indexed="10"/>
      <name val="ＭＳ Ｐ明朝"/>
      <family val="1"/>
      <charset val="128"/>
    </font>
    <font>
      <sz val="12"/>
      <color indexed="10"/>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b/>
      <sz val="26"/>
      <name val="ＭＳ Ｐ明朝"/>
      <family val="1"/>
      <charset val="128"/>
    </font>
    <font>
      <b/>
      <sz val="16"/>
      <name val="ＭＳ Ｐ明朝"/>
      <family val="1"/>
      <charset val="128"/>
    </font>
    <font>
      <b/>
      <sz val="14"/>
      <name val="ＭＳ Ｐ明朝"/>
      <family val="1"/>
      <charset val="128"/>
    </font>
    <font>
      <sz val="10"/>
      <color indexed="8"/>
      <name val="ＭＳ Ｐゴシック"/>
      <family val="3"/>
      <charset val="128"/>
    </font>
    <font>
      <sz val="10"/>
      <name val="ＭＳ Ｐゴシック"/>
      <family val="3"/>
      <charset val="128"/>
    </font>
    <font>
      <b/>
      <vertAlign val="superscript"/>
      <sz val="16"/>
      <color indexed="10"/>
      <name val="ＭＳ Ｐ明朝"/>
      <family val="1"/>
      <charset val="128"/>
    </font>
    <font>
      <sz val="10"/>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24"/>
      <name val="ＭＳ Ｐ明朝"/>
      <family val="1"/>
      <charset val="128"/>
    </font>
    <font>
      <b/>
      <sz val="18"/>
      <name val="ＭＳ Ｐ明朝"/>
      <family val="1"/>
      <charset val="128"/>
    </font>
    <font>
      <sz val="18"/>
      <name val="ＭＳ Ｐ明朝"/>
      <family val="1"/>
      <charset val="128"/>
    </font>
    <font>
      <sz val="10"/>
      <color indexed="10"/>
      <name val="ＭＳ 明朝"/>
      <family val="1"/>
      <charset val="128"/>
    </font>
    <font>
      <sz val="14"/>
      <color indexed="10"/>
      <name val="ＭＳ Ｐ明朝"/>
      <family val="1"/>
      <charset val="128"/>
    </font>
    <font>
      <sz val="16"/>
      <name val="ＭＳ Ｐゴシック"/>
      <family val="3"/>
      <charset val="128"/>
    </font>
    <font>
      <b/>
      <sz val="16"/>
      <name val="HG丸ｺﾞｼｯｸM-PRO"/>
      <family val="3"/>
      <charset val="128"/>
    </font>
    <font>
      <b/>
      <sz val="20"/>
      <color indexed="12"/>
      <name val="ＭＳ Ｐゴシック"/>
      <family val="3"/>
      <charset val="128"/>
    </font>
    <font>
      <sz val="11"/>
      <name val="HG丸ｺﾞｼｯｸM-PRO"/>
      <family val="3"/>
      <charset val="128"/>
    </font>
    <font>
      <b/>
      <sz val="12"/>
      <color indexed="17"/>
      <name val="HG丸ｺﾞｼｯｸM-PRO"/>
      <family val="3"/>
      <charset val="128"/>
    </font>
    <font>
      <sz val="11"/>
      <color indexed="17"/>
      <name val="HG丸ｺﾞｼｯｸM-PRO"/>
      <family val="3"/>
      <charset val="128"/>
    </font>
    <font>
      <b/>
      <sz val="11"/>
      <color indexed="17"/>
      <name val="HG丸ｺﾞｼｯｸM-PRO"/>
      <family val="3"/>
      <charset val="128"/>
    </font>
    <font>
      <sz val="11"/>
      <color indexed="10"/>
      <name val="HG丸ｺﾞｼｯｸM-PRO"/>
      <family val="3"/>
      <charset val="128"/>
    </font>
    <font>
      <u/>
      <sz val="11"/>
      <color indexed="10"/>
      <name val="HG丸ｺﾞｼｯｸM-PRO"/>
      <family val="3"/>
      <charset val="128"/>
    </font>
    <font>
      <sz val="11"/>
      <color indexed="20"/>
      <name val="HG丸ｺﾞｼｯｸM-PRO"/>
      <family val="3"/>
      <charset val="128"/>
    </font>
    <font>
      <sz val="11"/>
      <color indexed="15"/>
      <name val="HG丸ｺﾞｼｯｸM-PRO"/>
      <family val="3"/>
      <charset val="128"/>
    </font>
    <font>
      <sz val="11"/>
      <color indexed="12"/>
      <name val="HG丸ｺﾞｼｯｸM-PRO"/>
      <family val="3"/>
      <charset val="128"/>
    </font>
    <font>
      <b/>
      <sz val="11"/>
      <name val="HG丸ｺﾞｼｯｸM-PRO"/>
      <family val="3"/>
      <charset val="128"/>
    </font>
    <font>
      <b/>
      <sz val="11"/>
      <color indexed="16"/>
      <name val="HG丸ｺﾞｼｯｸM-PRO"/>
      <family val="3"/>
      <charset val="128"/>
    </font>
    <font>
      <u/>
      <sz val="11"/>
      <color indexed="18"/>
      <name val="HG丸ｺﾞｼｯｸM-PRO"/>
      <family val="3"/>
      <charset val="128"/>
    </font>
    <font>
      <u/>
      <sz val="11"/>
      <name val="HG丸ｺﾞｼｯｸM-PRO"/>
      <family val="3"/>
      <charset val="128"/>
    </font>
    <font>
      <b/>
      <u/>
      <sz val="18"/>
      <color indexed="12"/>
      <name val="ＭＳ Ｐ明朝"/>
      <family val="1"/>
      <charset val="128"/>
    </font>
    <font>
      <b/>
      <sz val="16"/>
      <name val="Arial Unicode MS"/>
      <family val="3"/>
      <charset val="128"/>
    </font>
    <font>
      <sz val="10.5"/>
      <name val="HG丸ｺﾞｼｯｸM-PRO"/>
      <family val="3"/>
      <charset val="128"/>
    </font>
    <font>
      <sz val="11"/>
      <name val="Arial Unicode MS"/>
      <family val="3"/>
      <charset val="128"/>
    </font>
    <font>
      <sz val="9"/>
      <color indexed="9"/>
      <name val="ＭＳ Ｐ明朝"/>
      <family val="1"/>
      <charset val="128"/>
    </font>
    <font>
      <sz val="8"/>
      <color indexed="9"/>
      <name val="ＭＳ Ｐ明朝"/>
      <family val="1"/>
      <charset val="128"/>
    </font>
    <font>
      <sz val="6"/>
      <color indexed="9"/>
      <name val="ＭＳ Ｐ明朝"/>
      <family val="1"/>
      <charset val="128"/>
    </font>
    <font>
      <sz val="16"/>
      <name val="Arial Unicode MS"/>
      <family val="3"/>
      <charset val="128"/>
    </font>
    <font>
      <sz val="6"/>
      <name val="ＭＳ Ｐゴシック"/>
      <family val="3"/>
      <charset val="128"/>
    </font>
    <font>
      <sz val="9"/>
      <color indexed="17"/>
      <name val="ＭＳ Ｐ明朝"/>
      <family val="1"/>
      <charset val="128"/>
    </font>
    <font>
      <sz val="11"/>
      <color indexed="8"/>
      <name val="HG丸ｺﾞｼｯｸM-PRO"/>
      <family val="3"/>
      <charset val="128"/>
    </font>
    <font>
      <u/>
      <sz val="11"/>
      <color indexed="8"/>
      <name val="HG丸ｺﾞｼｯｸM-PRO"/>
      <family val="3"/>
      <charset val="128"/>
    </font>
    <font>
      <sz val="6"/>
      <color indexed="8"/>
      <name val="ＭＳ Ｐ明朝"/>
      <family val="1"/>
      <charset val="128"/>
    </font>
    <font>
      <sz val="12"/>
      <color indexed="14"/>
      <name val="ＭＳ Ｐ明朝"/>
      <family val="1"/>
      <charset val="128"/>
    </font>
    <font>
      <sz val="10"/>
      <color indexed="14"/>
      <name val="ＭＳ Ｐ明朝"/>
      <family val="1"/>
      <charset val="128"/>
    </font>
    <font>
      <sz val="11"/>
      <color indexed="14"/>
      <name val="ＭＳ Ｐ明朝"/>
      <family val="1"/>
      <charset val="128"/>
    </font>
    <font>
      <sz val="7"/>
      <color indexed="14"/>
      <name val="ＭＳ Ｐ明朝"/>
      <family val="1"/>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b/>
      <sz val="16"/>
      <color rgb="FFFF0000"/>
      <name val="ＭＳ Ｐ明朝"/>
      <family val="1"/>
      <charset val="128"/>
    </font>
    <font>
      <sz val="9"/>
      <color theme="1"/>
      <name val="ＭＳ Ｐ明朝"/>
      <family val="1"/>
      <charset val="128"/>
    </font>
    <font>
      <sz val="11"/>
      <color theme="1"/>
      <name val="HG丸ｺﾞｼｯｸM-PRO"/>
      <family val="3"/>
      <charset val="128"/>
    </font>
    <font>
      <u/>
      <sz val="11"/>
      <color rgb="FFFF0000"/>
      <name val="HG丸ｺﾞｼｯｸM-PRO"/>
      <family val="3"/>
      <charset val="128"/>
    </font>
    <font>
      <sz val="9"/>
      <color rgb="FFFF00FF"/>
      <name val="ＭＳ Ｐ明朝"/>
      <family val="1"/>
      <charset val="128"/>
    </font>
    <font>
      <sz val="14"/>
      <color rgb="FFFF00FF"/>
      <name val="ＭＳ Ｐ明朝"/>
      <family val="1"/>
      <charset val="128"/>
    </font>
    <font>
      <sz val="12"/>
      <color rgb="FFFF00FF"/>
      <name val="ＭＳ Ｐ明朝"/>
      <family val="1"/>
      <charset val="128"/>
    </font>
    <font>
      <sz val="10"/>
      <color rgb="FFFF00FF"/>
      <name val="ＭＳ Ｐ明朝"/>
      <family val="1"/>
      <charset val="128"/>
    </font>
    <font>
      <sz val="11"/>
      <color rgb="FFFF00FF"/>
      <name val="ＭＳ Ｐ明朝"/>
      <family val="1"/>
      <charset val="128"/>
    </font>
    <font>
      <sz val="16"/>
      <color rgb="FFFF00FF"/>
      <name val="ＭＳ Ｐ明朝"/>
      <family val="1"/>
      <charset val="128"/>
    </font>
    <font>
      <b/>
      <sz val="14"/>
      <color rgb="FFFF00FF"/>
      <name val="ＭＳ Ｐ明朝"/>
      <family val="1"/>
      <charset val="128"/>
    </font>
    <font>
      <sz val="8"/>
      <color rgb="FFFF00FF"/>
      <name val="ＭＳ Ｐ明朝"/>
      <family val="1"/>
      <charset val="128"/>
    </font>
    <font>
      <sz val="10"/>
      <color rgb="FFFF0000"/>
      <name val="ＭＳ Ｐ明朝"/>
      <family val="1"/>
      <charset val="128"/>
    </font>
    <font>
      <sz val="9"/>
      <color rgb="FFFF0000"/>
      <name val="ＭＳ Ｐ明朝"/>
      <family val="1"/>
      <charset val="128"/>
    </font>
    <font>
      <sz val="11"/>
      <color rgb="FFFF00FF"/>
      <name val="ＭＳ Ｐゴシック"/>
      <family val="3"/>
      <charset val="128"/>
    </font>
    <font>
      <sz val="11"/>
      <color rgb="FF7030A0"/>
      <name val="HG丸ｺﾞｼｯｸM-PRO"/>
      <family val="3"/>
      <charset val="128"/>
    </font>
    <font>
      <sz val="10"/>
      <color theme="1"/>
      <name val="ＭＳ Ｐ明朝"/>
      <family val="1"/>
      <charset val="128"/>
    </font>
    <font>
      <b/>
      <sz val="11"/>
      <color theme="1"/>
      <name val="ＭＳ Ｐ明朝"/>
      <family val="1"/>
      <charset val="128"/>
    </font>
    <font>
      <b/>
      <sz val="14"/>
      <color rgb="FFFF0000"/>
      <name val="ＭＳ Ｐゴシック"/>
      <family val="3"/>
      <charset val="128"/>
    </font>
    <font>
      <b/>
      <sz val="11"/>
      <color rgb="FF800080"/>
      <name val="ＭＳ Ｐ明朝"/>
      <family val="1"/>
      <charset val="128"/>
    </font>
    <font>
      <b/>
      <sz val="12"/>
      <color rgb="FFFF00FF"/>
      <name val="ＭＳ Ｐ明朝"/>
      <family val="1"/>
      <charset val="128"/>
    </font>
    <font>
      <sz val="7"/>
      <color rgb="FFFF00FF"/>
      <name val="ＭＳ Ｐ明朝"/>
      <family val="1"/>
      <charset val="128"/>
    </font>
    <font>
      <sz val="18"/>
      <color rgb="FFFF00FF"/>
      <name val="HGｺﾞｼｯｸE"/>
      <family val="3"/>
      <charset val="128"/>
    </font>
    <font>
      <sz val="8"/>
      <color rgb="FFFF0000"/>
      <name val="ＭＳ Ｐ明朝"/>
      <family val="1"/>
      <charset val="128"/>
    </font>
    <font>
      <sz val="7"/>
      <color rgb="FFFF00FF"/>
      <name val="ＭＳ Ｐゴシック"/>
      <family val="3"/>
      <charset val="128"/>
    </font>
    <font>
      <b/>
      <sz val="14"/>
      <color rgb="FFFF00FF"/>
      <name val="ＭＳ Ｐゴシック"/>
      <family val="3"/>
      <charset val="128"/>
    </font>
    <font>
      <sz val="9"/>
      <color rgb="FFFF00FF"/>
      <name val="ＭＳ Ｐゴシック"/>
      <family val="3"/>
      <charset val="128"/>
    </font>
    <font>
      <sz val="11"/>
      <color rgb="FF00B050"/>
      <name val="HG丸ｺﾞｼｯｸM-PRO"/>
      <family val="3"/>
      <charset val="128"/>
    </font>
    <font>
      <sz val="11"/>
      <color rgb="FFFF0000"/>
      <name val="HG丸ｺﾞｼｯｸM-PRO"/>
      <family val="3"/>
      <charset val="128"/>
    </font>
    <font>
      <sz val="11"/>
      <color theme="0"/>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8"/>
      <name val="ＭＳ Ｐ明朝"/>
      <family val="1"/>
      <charset val="128"/>
    </font>
    <font>
      <sz val="12"/>
      <name val="ＭＳ Ｐゴシック"/>
      <family val="3"/>
      <charset val="128"/>
    </font>
    <font>
      <sz val="7"/>
      <name val="ＭＳ Ｐ明朝"/>
      <family val="1"/>
      <charset val="128"/>
    </font>
    <font>
      <sz val="11"/>
      <color rgb="FFFFC000"/>
      <name val="HG丸ｺﾞｼｯｸM-PRO"/>
      <family val="3"/>
      <charset val="128"/>
    </font>
  </fonts>
  <fills count="13">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65"/>
        <bgColor indexed="64"/>
      </patternFill>
    </fill>
    <fill>
      <patternFill patternType="solid">
        <fgColor indexed="13"/>
        <bgColor indexed="64"/>
      </patternFill>
    </fill>
    <fill>
      <patternFill patternType="gray0625"/>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gray0625">
        <bgColor theme="0"/>
      </patternFill>
    </fill>
    <fill>
      <patternFill patternType="solid">
        <fgColor theme="0" tint="-0.14999847407452621"/>
        <bgColor indexed="64"/>
      </patternFill>
    </fill>
  </fills>
  <borders count="348">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top style="thin">
        <color indexed="10"/>
      </top>
      <bottom style="thin">
        <color indexed="10"/>
      </bottom>
      <diagonal/>
    </border>
    <border>
      <left style="thin">
        <color indexed="10"/>
      </left>
      <right style="thin">
        <color indexed="10"/>
      </right>
      <top/>
      <bottom/>
      <diagonal/>
    </border>
    <border>
      <left style="thin">
        <color indexed="10"/>
      </left>
      <right/>
      <top/>
      <bottom/>
      <diagonal/>
    </border>
    <border>
      <left/>
      <right style="thin">
        <color indexed="10"/>
      </right>
      <top/>
      <bottom style="thin">
        <color indexed="10"/>
      </bottom>
      <diagonal/>
    </border>
    <border>
      <left style="thin">
        <color indexed="10"/>
      </left>
      <right/>
      <top style="thin">
        <color indexed="10"/>
      </top>
      <bottom/>
      <diagonal/>
    </border>
    <border>
      <left/>
      <right/>
      <top style="thick">
        <color indexed="10"/>
      </top>
      <bottom/>
      <diagonal/>
    </border>
    <border>
      <left/>
      <right style="thick">
        <color indexed="10"/>
      </right>
      <top style="thick">
        <color indexed="10"/>
      </top>
      <bottom/>
      <diagonal/>
    </border>
    <border>
      <left/>
      <right style="thick">
        <color indexed="10"/>
      </right>
      <top/>
      <bottom/>
      <diagonal/>
    </border>
    <border>
      <left style="thick">
        <color indexed="10"/>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style="thin">
        <color indexed="64"/>
      </right>
      <top style="thick">
        <color indexed="10"/>
      </top>
      <bottom/>
      <diagonal/>
    </border>
    <border>
      <left style="thick">
        <color indexed="10"/>
      </left>
      <right/>
      <top/>
      <bottom/>
      <diagonal/>
    </border>
    <border>
      <left/>
      <right/>
      <top/>
      <bottom style="thick">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10"/>
      </right>
      <top/>
      <bottom/>
      <diagonal/>
    </border>
    <border>
      <left style="thin">
        <color indexed="10"/>
      </left>
      <right/>
      <top style="thick">
        <color indexed="10"/>
      </top>
      <bottom/>
      <diagonal/>
    </border>
    <border>
      <left/>
      <right style="thick">
        <color indexed="10"/>
      </right>
      <top/>
      <bottom style="thin">
        <color indexed="10"/>
      </bottom>
      <diagonal/>
    </border>
    <border>
      <left/>
      <right style="thick">
        <color indexed="10"/>
      </right>
      <top style="thin">
        <color indexed="10"/>
      </top>
      <bottom/>
      <diagonal/>
    </border>
    <border>
      <left style="thin">
        <color indexed="10"/>
      </left>
      <right/>
      <top/>
      <bottom style="thick">
        <color indexed="10"/>
      </bottom>
      <diagonal/>
    </border>
    <border>
      <left style="slantDashDot">
        <color indexed="60"/>
      </left>
      <right/>
      <top style="slantDashDot">
        <color indexed="60"/>
      </top>
      <bottom/>
      <diagonal/>
    </border>
    <border>
      <left/>
      <right/>
      <top style="slantDashDot">
        <color indexed="60"/>
      </top>
      <bottom/>
      <diagonal/>
    </border>
    <border>
      <left/>
      <right style="slantDashDot">
        <color indexed="60"/>
      </right>
      <top style="slantDashDot">
        <color indexed="60"/>
      </top>
      <bottom/>
      <diagonal/>
    </border>
    <border>
      <left style="slantDashDot">
        <color indexed="60"/>
      </left>
      <right/>
      <top/>
      <bottom/>
      <diagonal/>
    </border>
    <border>
      <left/>
      <right style="slantDashDot">
        <color indexed="60"/>
      </right>
      <top/>
      <bottom/>
      <diagonal/>
    </border>
    <border>
      <left style="slantDashDot">
        <color indexed="60"/>
      </left>
      <right/>
      <top/>
      <bottom style="slantDashDot">
        <color indexed="60"/>
      </bottom>
      <diagonal/>
    </border>
    <border>
      <left/>
      <right/>
      <top/>
      <bottom style="slantDashDot">
        <color indexed="60"/>
      </bottom>
      <diagonal/>
    </border>
    <border>
      <left/>
      <right style="slantDashDot">
        <color indexed="60"/>
      </right>
      <top/>
      <bottom style="slantDashDot">
        <color indexed="60"/>
      </bottom>
      <diagonal/>
    </border>
    <border>
      <left style="slantDashDot">
        <color indexed="12"/>
      </left>
      <right/>
      <top style="slantDashDot">
        <color indexed="12"/>
      </top>
      <bottom/>
      <diagonal/>
    </border>
    <border>
      <left/>
      <right/>
      <top style="slantDashDot">
        <color indexed="12"/>
      </top>
      <bottom/>
      <diagonal/>
    </border>
    <border>
      <left/>
      <right style="slantDashDot">
        <color indexed="12"/>
      </right>
      <top style="slantDashDot">
        <color indexed="12"/>
      </top>
      <bottom/>
      <diagonal/>
    </border>
    <border>
      <left style="slantDashDot">
        <color indexed="12"/>
      </left>
      <right/>
      <top/>
      <bottom/>
      <diagonal/>
    </border>
    <border>
      <left/>
      <right style="slantDashDot">
        <color indexed="12"/>
      </right>
      <top/>
      <bottom/>
      <diagonal/>
    </border>
    <border>
      <left style="slantDashDot">
        <color indexed="12"/>
      </left>
      <right/>
      <top/>
      <bottom style="slantDashDot">
        <color indexed="12"/>
      </bottom>
      <diagonal/>
    </border>
    <border>
      <left/>
      <right/>
      <top/>
      <bottom style="slantDashDot">
        <color indexed="12"/>
      </bottom>
      <diagonal/>
    </border>
    <border>
      <left/>
      <right style="slantDashDot">
        <color indexed="12"/>
      </right>
      <top/>
      <bottom style="slantDashDot">
        <color indexed="12"/>
      </bottom>
      <diagonal/>
    </border>
    <border>
      <left style="mediumDashDotDot">
        <color indexed="10"/>
      </left>
      <right/>
      <top style="mediumDashDotDot">
        <color indexed="10"/>
      </top>
      <bottom/>
      <diagonal/>
    </border>
    <border>
      <left/>
      <right/>
      <top style="mediumDashDotDot">
        <color indexed="10"/>
      </top>
      <bottom/>
      <diagonal/>
    </border>
    <border>
      <left/>
      <right style="mediumDashDotDot">
        <color indexed="10"/>
      </right>
      <top style="mediumDashDotDot">
        <color indexed="10"/>
      </top>
      <bottom/>
      <diagonal/>
    </border>
    <border>
      <left style="mediumDashDotDot">
        <color indexed="10"/>
      </left>
      <right/>
      <top/>
      <bottom/>
      <diagonal/>
    </border>
    <border>
      <left/>
      <right style="mediumDashDotDot">
        <color indexed="10"/>
      </right>
      <top/>
      <bottom/>
      <diagonal/>
    </border>
    <border>
      <left style="mediumDashDotDot">
        <color indexed="10"/>
      </left>
      <right/>
      <top/>
      <bottom style="mediumDashDotDot">
        <color indexed="10"/>
      </bottom>
      <diagonal/>
    </border>
    <border>
      <left/>
      <right/>
      <top/>
      <bottom style="mediumDashDotDot">
        <color indexed="10"/>
      </bottom>
      <diagonal/>
    </border>
    <border>
      <left/>
      <right style="mediumDashDotDot">
        <color indexed="10"/>
      </right>
      <top/>
      <bottom style="mediumDashDotDot">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
        <color indexed="64"/>
      </left>
      <right/>
      <top/>
      <bottom/>
      <diagonal/>
    </border>
    <border>
      <left/>
      <right style="dash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otted">
        <color indexed="10"/>
      </top>
      <bottom/>
      <diagonal/>
    </border>
    <border>
      <left/>
      <right/>
      <top/>
      <bottom style="dotted">
        <color indexed="10"/>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10"/>
      </left>
      <right style="medium">
        <color indexed="17"/>
      </right>
      <top/>
      <bottom style="thin">
        <color indexed="10"/>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double">
        <color indexed="10"/>
      </left>
      <right/>
      <top style="thin">
        <color indexed="10"/>
      </top>
      <bottom/>
      <diagonal/>
    </border>
    <border>
      <left/>
      <right style="double">
        <color indexed="10"/>
      </right>
      <top style="thin">
        <color indexed="10"/>
      </top>
      <bottom/>
      <diagonal/>
    </border>
    <border>
      <left style="double">
        <color indexed="10"/>
      </left>
      <right/>
      <top/>
      <bottom/>
      <diagonal/>
    </border>
    <border>
      <left/>
      <right style="double">
        <color indexed="10"/>
      </right>
      <top/>
      <bottom/>
      <diagonal/>
    </border>
    <border>
      <left style="double">
        <color indexed="10"/>
      </left>
      <right/>
      <top/>
      <bottom style="thin">
        <color indexed="10"/>
      </bottom>
      <diagonal/>
    </border>
    <border>
      <left/>
      <right style="double">
        <color indexed="10"/>
      </right>
      <top/>
      <bottom style="thin">
        <color indexed="10"/>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double">
        <color indexed="10"/>
      </right>
      <top style="thin">
        <color indexed="10"/>
      </top>
      <bottom style="thin">
        <color indexed="10"/>
      </bottom>
      <diagonal/>
    </border>
    <border>
      <left style="double">
        <color indexed="10"/>
      </left>
      <right style="double">
        <color indexed="10"/>
      </right>
      <top style="thin">
        <color indexed="10"/>
      </top>
      <bottom style="thin">
        <color indexed="10"/>
      </bottom>
      <diagonal/>
    </border>
    <border>
      <left style="double">
        <color indexed="10"/>
      </left>
      <right style="double">
        <color indexed="10"/>
      </right>
      <top style="thin">
        <color indexed="10"/>
      </top>
      <bottom/>
      <diagonal/>
    </border>
    <border>
      <left style="thin">
        <color indexed="10"/>
      </left>
      <right style="double">
        <color indexed="10"/>
      </right>
      <top/>
      <bottom/>
      <diagonal/>
    </border>
    <border>
      <left style="double">
        <color indexed="10"/>
      </left>
      <right style="double">
        <color indexed="10"/>
      </right>
      <top/>
      <bottom/>
      <diagonal/>
    </border>
    <border>
      <left style="thin">
        <color indexed="10"/>
      </left>
      <right style="double">
        <color indexed="10"/>
      </right>
      <top/>
      <bottom style="thin">
        <color indexed="10"/>
      </bottom>
      <diagonal/>
    </border>
    <border>
      <left style="double">
        <color indexed="10"/>
      </left>
      <right style="double">
        <color indexed="10"/>
      </right>
      <top/>
      <bottom style="thin">
        <color indexed="10"/>
      </bottom>
      <diagonal/>
    </border>
    <border>
      <left style="thin">
        <color indexed="10"/>
      </left>
      <right style="double">
        <color indexed="10"/>
      </right>
      <top style="thin">
        <color indexed="10"/>
      </top>
      <bottom style="thin">
        <color indexed="10"/>
      </bottom>
      <diagonal/>
    </border>
    <border>
      <left style="double">
        <color indexed="10"/>
      </left>
      <right style="thin">
        <color indexed="10"/>
      </right>
      <top style="thin">
        <color indexed="10"/>
      </top>
      <bottom style="thin">
        <color indexed="10"/>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right style="thin">
        <color indexed="10"/>
      </right>
      <top/>
      <bottom style="thick">
        <color indexed="10"/>
      </bottom>
      <diagonal/>
    </border>
    <border>
      <left/>
      <right style="thin">
        <color indexed="64"/>
      </right>
      <top/>
      <bottom style="thick">
        <color indexed="10"/>
      </bottom>
      <diagonal/>
    </border>
    <border>
      <left/>
      <right/>
      <top style="thin">
        <color indexed="10"/>
      </top>
      <bottom style="thick">
        <color indexed="10"/>
      </bottom>
      <diagonal/>
    </border>
    <border>
      <left style="thin">
        <color indexed="64"/>
      </left>
      <right/>
      <top style="thick">
        <color indexed="10"/>
      </top>
      <bottom/>
      <diagonal/>
    </border>
    <border>
      <left style="thin">
        <color indexed="64"/>
      </left>
      <right/>
      <top/>
      <bottom style="thick">
        <color indexed="10"/>
      </bottom>
      <diagonal/>
    </border>
    <border>
      <left style="medium">
        <color indexed="17"/>
      </left>
      <right style="thin">
        <color indexed="10"/>
      </right>
      <top style="medium">
        <color indexed="17"/>
      </top>
      <bottom style="thin">
        <color indexed="10"/>
      </bottom>
      <diagonal/>
    </border>
    <border>
      <left style="thin">
        <color indexed="10"/>
      </left>
      <right style="thin">
        <color indexed="10"/>
      </right>
      <top style="medium">
        <color indexed="17"/>
      </top>
      <bottom style="thin">
        <color indexed="10"/>
      </bottom>
      <diagonal/>
    </border>
    <border>
      <left style="thin">
        <color indexed="10"/>
      </left>
      <right style="medium">
        <color indexed="17"/>
      </right>
      <top style="medium">
        <color indexed="17"/>
      </top>
      <bottom style="thin">
        <color indexed="10"/>
      </bottom>
      <diagonal/>
    </border>
    <border>
      <left style="medium">
        <color indexed="17"/>
      </left>
      <right style="thin">
        <color indexed="10"/>
      </right>
      <top style="thin">
        <color indexed="10"/>
      </top>
      <bottom style="thin">
        <color indexed="10"/>
      </bottom>
      <diagonal/>
    </border>
    <border>
      <left style="thin">
        <color indexed="10"/>
      </left>
      <right style="medium">
        <color indexed="17"/>
      </right>
      <top style="thin">
        <color indexed="10"/>
      </top>
      <bottom style="thin">
        <color indexed="10"/>
      </bottom>
      <diagonal/>
    </border>
    <border>
      <left style="medium">
        <color indexed="17"/>
      </left>
      <right style="thin">
        <color indexed="10"/>
      </right>
      <top style="thin">
        <color indexed="10"/>
      </top>
      <bottom style="medium">
        <color indexed="17"/>
      </bottom>
      <diagonal/>
    </border>
    <border>
      <left style="thin">
        <color indexed="10"/>
      </left>
      <right style="thin">
        <color indexed="10"/>
      </right>
      <top style="thin">
        <color indexed="10"/>
      </top>
      <bottom style="medium">
        <color indexed="17"/>
      </bottom>
      <diagonal/>
    </border>
    <border>
      <left style="thin">
        <color indexed="10"/>
      </left>
      <right style="medium">
        <color indexed="17"/>
      </right>
      <top style="thin">
        <color indexed="10"/>
      </top>
      <bottom style="medium">
        <color indexed="17"/>
      </bottom>
      <diagonal/>
    </border>
    <border>
      <left/>
      <right style="thin">
        <color indexed="10"/>
      </right>
      <top style="thin">
        <color indexed="10"/>
      </top>
      <bottom style="thin">
        <color indexed="10"/>
      </bottom>
      <diagonal/>
    </border>
    <border>
      <left style="double">
        <color indexed="10"/>
      </left>
      <right/>
      <top style="thin">
        <color indexed="10"/>
      </top>
      <bottom style="thin">
        <color indexed="10"/>
      </bottom>
      <diagonal/>
    </border>
    <border>
      <left/>
      <right/>
      <top style="thick">
        <color indexed="10"/>
      </top>
      <bottom style="thin">
        <color indexed="10"/>
      </bottom>
      <diagonal/>
    </border>
    <border>
      <left/>
      <right style="thin">
        <color indexed="10"/>
      </right>
      <top style="thick">
        <color indexed="10"/>
      </top>
      <bottom/>
      <diagonal/>
    </border>
    <border>
      <left style="thick">
        <color indexed="10"/>
      </left>
      <right/>
      <top/>
      <bottom style="thin">
        <color indexed="10"/>
      </bottom>
      <diagonal/>
    </border>
    <border>
      <left/>
      <right style="thick">
        <color indexed="10"/>
      </right>
      <top style="thin">
        <color indexed="10"/>
      </top>
      <bottom style="thin">
        <color indexed="10"/>
      </bottom>
      <diagonal/>
    </border>
    <border>
      <left style="thick">
        <color indexed="10"/>
      </left>
      <right/>
      <top style="thin">
        <color indexed="10"/>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FF00FF"/>
      </left>
      <right/>
      <top style="thin">
        <color rgb="FFFF00FF"/>
      </top>
      <bottom/>
      <diagonal/>
    </border>
    <border>
      <left/>
      <right/>
      <top style="thin">
        <color rgb="FFFF00FF"/>
      </top>
      <bottom/>
      <diagonal/>
    </border>
    <border>
      <left/>
      <right style="thin">
        <color rgb="FFFF00FF"/>
      </right>
      <top style="thin">
        <color rgb="FFFF00FF"/>
      </top>
      <bottom/>
      <diagonal/>
    </border>
    <border>
      <left style="thin">
        <color rgb="FFFF00FF"/>
      </left>
      <right/>
      <top/>
      <bottom style="thin">
        <color rgb="FFFF00FF"/>
      </bottom>
      <diagonal/>
    </border>
    <border>
      <left/>
      <right/>
      <top/>
      <bottom style="thin">
        <color rgb="FFFF00FF"/>
      </bottom>
      <diagonal/>
    </border>
    <border>
      <left/>
      <right style="thin">
        <color rgb="FFFF00FF"/>
      </right>
      <top/>
      <bottom style="thin">
        <color rgb="FFFF00FF"/>
      </bottom>
      <diagonal/>
    </border>
    <border>
      <left style="thin">
        <color rgb="FFFF00FF"/>
      </left>
      <right/>
      <top/>
      <bottom/>
      <diagonal/>
    </border>
    <border>
      <left/>
      <right style="thin">
        <color rgb="FFFF00FF"/>
      </right>
      <top/>
      <bottom/>
      <diagonal/>
    </border>
    <border>
      <left style="thin">
        <color rgb="FFFF00FF"/>
      </left>
      <right/>
      <top/>
      <bottom style="thick">
        <color indexed="10"/>
      </bottom>
      <diagonal/>
    </border>
    <border>
      <left/>
      <right style="thin">
        <color rgb="FFFF00FF"/>
      </right>
      <top/>
      <bottom style="thick">
        <color indexed="10"/>
      </bottom>
      <diagonal/>
    </border>
    <border>
      <left/>
      <right style="thick">
        <color indexed="10"/>
      </right>
      <top style="thin">
        <color rgb="FFFF00FF"/>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right style="thick">
        <color rgb="FFFF00FF"/>
      </right>
      <top/>
      <bottom/>
      <diagonal/>
    </border>
    <border>
      <left/>
      <right/>
      <top style="thick">
        <color rgb="FFFF00FF"/>
      </top>
      <bottom/>
      <diagonal/>
    </border>
    <border>
      <left/>
      <right style="thin">
        <color rgb="FFFF00FF"/>
      </right>
      <top style="thick">
        <color rgb="FFFF00FF"/>
      </top>
      <bottom/>
      <diagonal/>
    </border>
    <border>
      <left style="thick">
        <color rgb="FFFF00FF"/>
      </left>
      <right/>
      <top/>
      <bottom/>
      <diagonal/>
    </border>
    <border>
      <left style="thick">
        <color rgb="FFFF00FF"/>
      </left>
      <right/>
      <top/>
      <bottom style="thick">
        <color rgb="FFFF00FF"/>
      </bottom>
      <diagonal/>
    </border>
    <border>
      <left/>
      <right/>
      <top/>
      <bottom style="thick">
        <color rgb="FFFF00FF"/>
      </bottom>
      <diagonal/>
    </border>
    <border>
      <left/>
      <right style="thin">
        <color rgb="FFFF00FF"/>
      </right>
      <top/>
      <bottom style="thick">
        <color rgb="FFFF00FF"/>
      </bottom>
      <diagonal/>
    </border>
    <border>
      <left style="thin">
        <color rgb="FFFF00FF"/>
      </left>
      <right style="thin">
        <color indexed="64"/>
      </right>
      <top style="thin">
        <color rgb="FFFF00FF"/>
      </top>
      <bottom style="thin">
        <color indexed="64"/>
      </bottom>
      <diagonal/>
    </border>
    <border>
      <left style="thin">
        <color indexed="64"/>
      </left>
      <right style="thin">
        <color indexed="64"/>
      </right>
      <top style="thin">
        <color rgb="FFFF00FF"/>
      </top>
      <bottom style="thin">
        <color indexed="64"/>
      </bottom>
      <diagonal/>
    </border>
    <border>
      <left style="thin">
        <color indexed="64"/>
      </left>
      <right style="thin">
        <color rgb="FFFF00FF"/>
      </right>
      <top style="thin">
        <color rgb="FFFF00FF"/>
      </top>
      <bottom style="thin">
        <color indexed="64"/>
      </bottom>
      <diagonal/>
    </border>
    <border>
      <left style="thin">
        <color rgb="FFFF00FF"/>
      </left>
      <right style="thin">
        <color indexed="64"/>
      </right>
      <top style="thin">
        <color indexed="64"/>
      </top>
      <bottom style="thin">
        <color rgb="FFFF00FF"/>
      </bottom>
      <diagonal/>
    </border>
    <border>
      <left style="thin">
        <color indexed="64"/>
      </left>
      <right style="thin">
        <color indexed="64"/>
      </right>
      <top style="thin">
        <color indexed="64"/>
      </top>
      <bottom style="thin">
        <color rgb="FFFF00FF"/>
      </bottom>
      <diagonal/>
    </border>
    <border>
      <left style="thin">
        <color indexed="64"/>
      </left>
      <right style="thin">
        <color rgb="FFFF00FF"/>
      </right>
      <top style="thin">
        <color indexed="64"/>
      </top>
      <bottom style="thin">
        <color rgb="FFFF00FF"/>
      </bottom>
      <diagonal/>
    </border>
    <border>
      <left/>
      <right/>
      <top style="thin">
        <color rgb="FFFF00FF"/>
      </top>
      <bottom style="thin">
        <color rgb="FFFF00FF"/>
      </bottom>
      <diagonal/>
    </border>
    <border>
      <left/>
      <right style="thin">
        <color rgb="FFFF00FF"/>
      </right>
      <top style="thin">
        <color rgb="FFFF00FF"/>
      </top>
      <bottom style="thin">
        <color rgb="FFFF00FF"/>
      </bottom>
      <diagonal/>
    </border>
    <border>
      <left style="thin">
        <color rgb="FFFF00FF"/>
      </left>
      <right/>
      <top style="thin">
        <color rgb="FFFF00FF"/>
      </top>
      <bottom style="thin">
        <color rgb="FFFF00FF"/>
      </bottom>
      <diagonal/>
    </border>
    <border>
      <left style="thin">
        <color rgb="FFFF00FF"/>
      </left>
      <right style="thin">
        <color indexed="64"/>
      </right>
      <top style="thin">
        <color rgb="FFFF00FF"/>
      </top>
      <bottom style="thin">
        <color rgb="FFFF00FF"/>
      </bottom>
      <diagonal/>
    </border>
    <border>
      <left style="thin">
        <color indexed="64"/>
      </left>
      <right style="thin">
        <color indexed="64"/>
      </right>
      <top style="thin">
        <color rgb="FFFF00FF"/>
      </top>
      <bottom style="thin">
        <color rgb="FFFF00FF"/>
      </bottom>
      <diagonal/>
    </border>
    <border>
      <left style="thin">
        <color indexed="64"/>
      </left>
      <right style="thin">
        <color rgb="FFFF00FF"/>
      </right>
      <top style="thin">
        <color rgb="FFFF00FF"/>
      </top>
      <bottom style="thin">
        <color rgb="FFFF00FF"/>
      </bottom>
      <diagonal/>
    </border>
    <border diagonalDown="1">
      <left style="thin">
        <color rgb="FFFF00FF"/>
      </left>
      <right/>
      <top style="thin">
        <color rgb="FFFF00FF"/>
      </top>
      <bottom/>
      <diagonal style="thin">
        <color rgb="FFFF00FF"/>
      </diagonal>
    </border>
    <border diagonalDown="1">
      <left/>
      <right/>
      <top style="thin">
        <color rgb="FFFF00FF"/>
      </top>
      <bottom/>
      <diagonal style="thin">
        <color rgb="FFFF00FF"/>
      </diagonal>
    </border>
    <border diagonalDown="1">
      <left/>
      <right style="thin">
        <color rgb="FFFF00FF"/>
      </right>
      <top style="thin">
        <color rgb="FFFF00FF"/>
      </top>
      <bottom/>
      <diagonal style="thin">
        <color rgb="FFFF00FF"/>
      </diagonal>
    </border>
    <border diagonalDown="1">
      <left style="thin">
        <color rgb="FFFF00FF"/>
      </left>
      <right/>
      <top/>
      <bottom/>
      <diagonal style="thin">
        <color rgb="FFFF00FF"/>
      </diagonal>
    </border>
    <border diagonalDown="1">
      <left/>
      <right/>
      <top/>
      <bottom/>
      <diagonal style="thin">
        <color rgb="FFFF00FF"/>
      </diagonal>
    </border>
    <border diagonalDown="1">
      <left/>
      <right style="thin">
        <color rgb="FFFF00FF"/>
      </right>
      <top/>
      <bottom/>
      <diagonal style="thin">
        <color rgb="FFFF00FF"/>
      </diagonal>
    </border>
    <border diagonalDown="1">
      <left style="thin">
        <color rgb="FFFF00FF"/>
      </left>
      <right/>
      <top/>
      <bottom style="thin">
        <color rgb="FFFF00FF"/>
      </bottom>
      <diagonal style="thin">
        <color rgb="FFFF00FF"/>
      </diagonal>
    </border>
    <border diagonalDown="1">
      <left/>
      <right/>
      <top/>
      <bottom style="thin">
        <color rgb="FFFF00FF"/>
      </bottom>
      <diagonal style="thin">
        <color rgb="FFFF00FF"/>
      </diagonal>
    </border>
    <border diagonalDown="1">
      <left/>
      <right style="thin">
        <color rgb="FFFF00FF"/>
      </right>
      <top/>
      <bottom style="thin">
        <color rgb="FFFF00FF"/>
      </bottom>
      <diagonal style="thin">
        <color rgb="FFFF00FF"/>
      </diagonal>
    </border>
    <border>
      <left/>
      <right/>
      <top/>
      <bottom style="thin">
        <color rgb="FFFF0000"/>
      </bottom>
      <diagonal/>
    </border>
    <border>
      <left/>
      <right style="thin">
        <color rgb="FFFF0000"/>
      </right>
      <top/>
      <bottom style="thin">
        <color rgb="FFFF0000"/>
      </bottom>
      <diagonal/>
    </border>
    <border>
      <left style="thick">
        <color rgb="FFFF00FF"/>
      </left>
      <right/>
      <top style="thick">
        <color rgb="FFFF00FF"/>
      </top>
      <bottom/>
      <diagonal/>
    </border>
    <border>
      <left/>
      <right style="thick">
        <color rgb="FFFF00FF"/>
      </right>
      <top style="thick">
        <color rgb="FFFF00FF"/>
      </top>
      <bottom/>
      <diagonal/>
    </border>
    <border>
      <left style="thin">
        <color rgb="FFFF00FF"/>
      </left>
      <right/>
      <top style="thick">
        <color rgb="FFFF00FF"/>
      </top>
      <bottom/>
      <diagonal/>
    </border>
    <border>
      <left style="thin">
        <color rgb="FFFF00FF"/>
      </left>
      <right/>
      <top/>
      <bottom style="thick">
        <color rgb="FFFF00FF"/>
      </bottom>
      <diagonal/>
    </border>
    <border>
      <left/>
      <right style="thick">
        <color rgb="FFFF00FF"/>
      </right>
      <top/>
      <bottom style="thick">
        <color rgb="FFFF00FF"/>
      </bottom>
      <diagonal/>
    </border>
    <border>
      <left/>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3743705557422"/>
      </left>
      <right/>
      <top/>
      <bottom/>
      <diagonal/>
    </border>
    <border>
      <left/>
      <right style="thin">
        <color theme="0" tint="-0.14993743705557422"/>
      </right>
      <top/>
      <bottom/>
      <diagonal/>
    </border>
    <border>
      <left/>
      <right/>
      <top/>
      <bottom style="thin">
        <color theme="0" tint="-0.14993743705557422"/>
      </bottom>
      <diagonal/>
    </border>
    <border>
      <left style="thin">
        <color theme="0" tint="-0.1498764000366222"/>
      </left>
      <right/>
      <top/>
      <bottom/>
      <diagonal/>
    </border>
    <border>
      <left/>
      <right/>
      <top style="thin">
        <color theme="0" tint="-0.14990691854609822"/>
      </top>
      <bottom/>
      <diagonal/>
    </border>
    <border>
      <left/>
      <right style="thin">
        <color theme="0" tint="-0.1498764000366222"/>
      </right>
      <top style="thin">
        <color theme="0" tint="-0.14990691854609822"/>
      </top>
      <bottom style="thin">
        <color theme="0" tint="-0.1498764000366222"/>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right style="thin">
        <color theme="0" tint="-0.1498764000366222"/>
      </right>
      <top/>
      <bottom/>
      <diagonal/>
    </border>
    <border>
      <left style="thin">
        <color theme="0" tint="-0.14990691854609822"/>
      </left>
      <right/>
      <top style="thin">
        <color theme="0" tint="-0.14990691854609822"/>
      </top>
      <bottom/>
      <diagonal/>
    </border>
    <border>
      <left/>
      <right style="thin">
        <color theme="0" tint="-0.1498764000366222"/>
      </right>
      <top style="thin">
        <color theme="0" tint="-0.1498764000366222"/>
      </top>
      <bottom/>
      <diagonal/>
    </border>
    <border>
      <left style="thin">
        <color theme="0" tint="-0.1498764000366222"/>
      </left>
      <right/>
      <top style="thin">
        <color theme="0" tint="-0.1498764000366222"/>
      </top>
      <bottom/>
      <diagonal/>
    </border>
    <border>
      <left/>
      <right/>
      <top style="thin">
        <color theme="0" tint="-0.1498764000366222"/>
      </top>
      <bottom/>
      <diagonal/>
    </border>
    <border>
      <left/>
      <right/>
      <top style="thin">
        <color theme="0" tint="-0.1498458815271462"/>
      </top>
      <bottom/>
      <diagonal/>
    </border>
    <border>
      <left/>
      <right style="thin">
        <color theme="0" tint="-0.1498458815271462"/>
      </right>
      <top style="thin">
        <color theme="0" tint="-0.1498458815271462"/>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8458815271462"/>
      </right>
      <top/>
      <bottom/>
      <diagonal/>
    </border>
    <border>
      <left style="thin">
        <color theme="0" tint="-0.1498458815271462"/>
      </left>
      <right/>
      <top/>
      <bottom style="thin">
        <color theme="0" tint="-0.1498458815271462"/>
      </bottom>
      <diagonal/>
    </border>
    <border>
      <left/>
      <right/>
      <top/>
      <bottom style="thin">
        <color theme="0" tint="-0.1498458815271462"/>
      </bottom>
      <diagonal/>
    </border>
    <border>
      <left/>
      <right style="thin">
        <color theme="0" tint="-0.1498458815271462"/>
      </right>
      <top/>
      <bottom style="thin">
        <color theme="0" tint="-0.1498458815271462"/>
      </bottom>
      <diagonal/>
    </border>
    <border>
      <left style="thin">
        <color theme="0" tint="-0.1498458815271462"/>
      </left>
      <right/>
      <top style="thin">
        <color theme="0" tint="-0.1498458815271462"/>
      </top>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top/>
      <bottom style="thin">
        <color theme="0" tint="-0.14978484450819421"/>
      </bottom>
      <diagonal/>
    </border>
    <border>
      <left style="thin">
        <color theme="0" tint="-0.1498458815271462"/>
      </left>
      <right/>
      <top/>
      <bottom/>
      <diagonal/>
    </border>
    <border>
      <left style="thin">
        <color theme="0" tint="-0.14990691854609822"/>
      </left>
      <right/>
      <top/>
      <bottom/>
      <diagonal/>
    </border>
    <border>
      <left/>
      <right style="thin">
        <color theme="0" tint="-0.14990691854609822"/>
      </right>
      <top/>
      <bottom/>
      <diagonal/>
    </border>
    <border>
      <left/>
      <right style="thin">
        <color theme="0" tint="-0.14981536301767021"/>
      </right>
      <top/>
      <bottom/>
      <diagonal/>
    </border>
    <border>
      <left/>
      <right style="thin">
        <color theme="0" tint="-0.14990691854609822"/>
      </right>
      <top/>
      <bottom style="thin">
        <color theme="0" tint="-0.14990691854609822"/>
      </bottom>
      <diagonal/>
    </border>
    <border>
      <left style="thin">
        <color theme="0" tint="-0.14990691854609822"/>
      </left>
      <right/>
      <top/>
      <bottom style="thin">
        <color theme="0" tint="-0.1498764000366222"/>
      </bottom>
      <diagonal/>
    </border>
    <border>
      <left style="thin">
        <color theme="0" tint="-0.1498458815271462"/>
      </left>
      <right/>
      <top/>
      <bottom style="thin">
        <color theme="0" tint="-0.14981536301767021"/>
      </bottom>
      <diagonal/>
    </border>
    <border>
      <left/>
      <right/>
      <top/>
      <bottom style="thin">
        <color theme="0" tint="-0.14981536301767021"/>
      </bottom>
      <diagonal/>
    </border>
    <border>
      <left/>
      <right style="thin">
        <color theme="0" tint="-0.14981536301767021"/>
      </right>
      <top/>
      <bottom style="thin">
        <color theme="0" tint="-0.14981536301767021"/>
      </bottom>
      <diagonal/>
    </border>
    <border>
      <left/>
      <right style="thin">
        <color theme="0" tint="-0.14990691854609822"/>
      </right>
      <top style="thin">
        <color theme="0" tint="-0.14990691854609822"/>
      </top>
      <bottom/>
      <diagonal/>
    </border>
    <border>
      <left style="thin">
        <color theme="0" tint="-0.1498764000366222"/>
      </left>
      <right/>
      <top style="thin">
        <color theme="0" tint="-0.1498458815271462"/>
      </top>
      <bottom/>
      <diagonal/>
    </border>
    <border>
      <left style="thin">
        <color theme="0" tint="-0.1498764000366222"/>
      </left>
      <right/>
      <top/>
      <bottom style="thin">
        <color theme="0" tint="-0.14981536301767021"/>
      </bottom>
      <diagonal/>
    </border>
    <border>
      <left/>
      <right style="thin">
        <color theme="0" tint="-0.1498458815271462"/>
      </right>
      <top/>
      <bottom style="thin">
        <color theme="0" tint="-0.14981536301767021"/>
      </bottom>
      <diagonal/>
    </border>
    <border>
      <left style="thin">
        <color theme="0" tint="-0.14981536301767021"/>
      </left>
      <right/>
      <top style="thin">
        <color theme="0" tint="-0.14981536301767021"/>
      </top>
      <bottom/>
      <diagonal/>
    </border>
    <border>
      <left/>
      <right/>
      <top style="thin">
        <color theme="0" tint="-0.14981536301767021"/>
      </top>
      <bottom/>
      <diagonal/>
    </border>
    <border>
      <left/>
      <right style="thin">
        <color theme="0" tint="-0.14981536301767021"/>
      </right>
      <top style="thin">
        <color theme="0" tint="-0.14981536301767021"/>
      </top>
      <bottom/>
      <diagonal/>
    </border>
    <border>
      <left style="thin">
        <color theme="0" tint="-0.14981536301767021"/>
      </left>
      <right/>
      <top style="thin">
        <color theme="0" tint="-0.1498458815271462"/>
      </top>
      <bottom/>
      <diagonal/>
    </border>
    <border>
      <left/>
      <right style="thin">
        <color theme="0" tint="-0.14978484450819421"/>
      </right>
      <top style="thin">
        <color theme="0" tint="-0.1498458815271462"/>
      </top>
      <bottom/>
      <diagonal/>
    </border>
    <border>
      <left style="thin">
        <color theme="0" tint="-0.14981536301767021"/>
      </left>
      <right/>
      <top/>
      <bottom/>
      <diagonal/>
    </border>
    <border>
      <left/>
      <right style="thin">
        <color theme="0" tint="-0.14978484450819421"/>
      </right>
      <top/>
      <bottom/>
      <diagonal/>
    </border>
    <border>
      <left style="thin">
        <color theme="0" tint="-0.14981536301767021"/>
      </left>
      <right/>
      <top/>
      <bottom style="thin">
        <color theme="0" tint="-0.14978484450819421"/>
      </bottom>
      <diagonal/>
    </border>
    <border>
      <left/>
      <right style="thin">
        <color theme="0" tint="-0.14978484450819421"/>
      </right>
      <top/>
      <bottom style="thin">
        <color theme="0" tint="-0.149784844508194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0691854609822"/>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3743705557422"/>
      </bottom>
      <diagonal/>
    </border>
    <border>
      <left/>
      <right style="thin">
        <color theme="0" tint="-0.1498764000366222"/>
      </right>
      <top/>
      <bottom style="thin">
        <color theme="0" tint="-0.14993743705557422"/>
      </bottom>
      <diagonal/>
    </border>
    <border>
      <left style="thin">
        <color theme="0" tint="-0.1498764000366222"/>
      </left>
      <right/>
      <top/>
      <bottom style="thin">
        <color theme="0" tint="-0.14993743705557422"/>
      </bottom>
      <diagonal/>
    </border>
    <border>
      <left/>
      <right style="thin">
        <color theme="0" tint="-0.1498458815271462"/>
      </right>
      <top/>
      <bottom style="thin">
        <color theme="0" tint="-0.14993743705557422"/>
      </bottom>
      <diagonal/>
    </border>
    <border>
      <left/>
      <right/>
      <top style="thin">
        <color theme="0" tint="-0.14990691854609822"/>
      </top>
      <bottom style="thin">
        <color theme="0" tint="-0.1498764000366222"/>
      </bottom>
      <diagonal/>
    </border>
    <border>
      <left style="thin">
        <color theme="0" tint="-0.1498458815271462"/>
      </left>
      <right/>
      <top/>
      <bottom style="thin">
        <color theme="0" tint="-0.14990691854609822"/>
      </bottom>
      <diagonal/>
    </border>
    <border>
      <left style="thin">
        <color theme="0" tint="-0.14981536301767021"/>
      </left>
      <right/>
      <top/>
      <bottom style="thin">
        <color theme="0" tint="-0.14990691854609822"/>
      </bottom>
      <diagonal/>
    </border>
    <border>
      <left/>
      <right style="thin">
        <color theme="0" tint="-0.14981536301767021"/>
      </right>
      <top/>
      <bottom style="thin">
        <color theme="0" tint="-0.14990691854609822"/>
      </bottom>
      <diagonal/>
    </border>
    <border>
      <left/>
      <right style="thin">
        <color theme="0" tint="-0.14978484450819421"/>
      </right>
      <top/>
      <bottom style="thin">
        <color theme="0" tint="-0.14990691854609822"/>
      </bottom>
      <diagonal/>
    </border>
    <border>
      <left style="thin">
        <color theme="0" tint="-0.14990691854609822"/>
      </left>
      <right/>
      <top/>
      <bottom style="thin">
        <color theme="0" tint="-0.1498458815271462"/>
      </bottom>
      <diagonal/>
    </border>
    <border>
      <left style="thin">
        <color theme="0" tint="-0.14996795556505021"/>
      </left>
      <right/>
      <top/>
      <bottom/>
      <diagonal/>
    </border>
    <border>
      <left/>
      <right style="thin">
        <color theme="0" tint="-0.14996795556505021"/>
      </right>
      <top/>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1536301767021"/>
      </right>
      <top style="thin">
        <color theme="0" tint="-0.1498458815271462"/>
      </top>
      <bottom style="thin">
        <color theme="0" tint="-0.1498458815271462"/>
      </bottom>
      <diagonal/>
    </border>
    <border>
      <left style="thin">
        <color theme="0" tint="-0.14981536301767021"/>
      </left>
      <right/>
      <top style="thin">
        <color theme="0" tint="-0.14981536301767021"/>
      </top>
      <bottom style="thin">
        <color theme="0" tint="-0.14981536301767021"/>
      </bottom>
      <diagonal/>
    </border>
    <border>
      <left/>
      <right/>
      <top style="thin">
        <color theme="0" tint="-0.14981536301767021"/>
      </top>
      <bottom style="thin">
        <color theme="0" tint="-0.14981536301767021"/>
      </bottom>
      <diagonal/>
    </border>
    <border>
      <left/>
      <right style="thin">
        <color theme="0" tint="-0.14981536301767021"/>
      </right>
      <top style="thin">
        <color theme="0" tint="-0.14981536301767021"/>
      </top>
      <bottom style="thin">
        <color theme="0" tint="-0.14981536301767021"/>
      </bottom>
      <diagonal/>
    </border>
    <border>
      <left style="thin">
        <color theme="0" tint="-0.14993743705557422"/>
      </left>
      <right/>
      <top style="thin">
        <color theme="0" tint="-0.1498458815271462"/>
      </top>
      <bottom/>
      <diagonal/>
    </border>
    <border>
      <left/>
      <right style="thin">
        <color theme="0" tint="-0.14990691854609822"/>
      </right>
      <top style="thin">
        <color theme="0" tint="-0.1498458815271462"/>
      </top>
      <bottom/>
      <diagonal/>
    </border>
    <border>
      <left/>
      <right style="thin">
        <color theme="0" tint="-0.14993743705557422"/>
      </right>
      <top/>
      <bottom style="thin">
        <color theme="0" tint="-0.14993743705557422"/>
      </bottom>
      <diagonal/>
    </border>
    <border>
      <left style="medium">
        <color theme="0" tint="-0.14993743705557422"/>
      </left>
      <right/>
      <top style="medium">
        <color theme="0" tint="-0.14993743705557422"/>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theme="0" tint="-0.14993743705557422"/>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3743705557422"/>
      </left>
      <right/>
      <top/>
      <bottom/>
      <diagonal/>
    </border>
    <border>
      <left/>
      <right style="medium">
        <color theme="0" tint="-0.14993743705557422"/>
      </right>
      <top/>
      <bottom/>
      <diagonal/>
    </border>
    <border>
      <left/>
      <right style="medium">
        <color theme="0" tint="-0.14996795556505021"/>
      </right>
      <top/>
      <bottom/>
      <diagonal/>
    </border>
    <border>
      <left style="medium">
        <color theme="0" tint="-0.14993743705557422"/>
      </left>
      <right/>
      <top/>
      <bottom style="medium">
        <color theme="0" tint="-0.14993743705557422"/>
      </bottom>
      <diagonal/>
    </border>
    <border>
      <left/>
      <right/>
      <top/>
      <bottom style="medium">
        <color theme="0" tint="-0.14993743705557422"/>
      </bottom>
      <diagonal/>
    </border>
    <border>
      <left/>
      <right style="medium">
        <color theme="0" tint="-0.14993743705557422"/>
      </right>
      <top/>
      <bottom style="medium">
        <color theme="0" tint="-0.14993743705557422"/>
      </bottom>
      <diagonal/>
    </border>
    <border>
      <left style="medium">
        <color theme="0" tint="-0.14993743705557422"/>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theme="0" tint="-0.14993743705557422"/>
      </left>
      <right/>
      <top/>
      <bottom style="thin">
        <color theme="0" tint="-0.14993743705557422"/>
      </bottom>
      <diagonal/>
    </border>
    <border>
      <left style="thin">
        <color theme="0" tint="-0.14996795556505021"/>
      </left>
      <right/>
      <top/>
      <bottom style="thin">
        <color theme="0" tint="-0.14990691854609822"/>
      </bottom>
      <diagonal/>
    </border>
    <border>
      <left/>
      <right style="thin">
        <color theme="0" tint="-0.14996795556505021"/>
      </right>
      <top/>
      <bottom style="thin">
        <color theme="0" tint="-0.14990691854609822"/>
      </bottom>
      <diagonal/>
    </border>
    <border>
      <left style="thin">
        <color theme="0" tint="-0.14981536301767021"/>
      </left>
      <right/>
      <top/>
      <bottom style="thin">
        <color theme="0" tint="-0.14996795556505021"/>
      </bottom>
      <diagonal/>
    </border>
    <border>
      <left/>
      <right style="thin">
        <color theme="0" tint="-0.14981536301767021"/>
      </right>
      <top/>
      <bottom style="thin">
        <color theme="0" tint="-0.14996795556505021"/>
      </bottom>
      <diagonal/>
    </border>
    <border>
      <left style="thin">
        <color theme="0" tint="-0.1498458815271462"/>
      </left>
      <right/>
      <top style="thin">
        <color theme="0" tint="-0.14996795556505021"/>
      </top>
      <bottom/>
      <diagonal/>
    </border>
    <border>
      <left style="thin">
        <color theme="0" tint="-0.1498458815271462"/>
      </left>
      <right/>
      <top/>
      <bottom style="thin">
        <color theme="0" tint="-0.14996795556505021"/>
      </bottom>
      <diagonal/>
    </border>
  </borders>
  <cellStyleXfs count="4">
    <xf numFmtId="0" fontId="0" fillId="0" borderId="0"/>
    <xf numFmtId="38" fontId="64" fillId="0" borderId="0" applyFont="0" applyFill="0" applyBorder="0" applyAlignment="0" applyProtection="0">
      <alignment vertical="center"/>
    </xf>
    <xf numFmtId="0" fontId="64" fillId="0" borderId="0">
      <alignment vertical="center"/>
    </xf>
    <xf numFmtId="0" fontId="1" fillId="0" borderId="0" applyAlignment="0"/>
  </cellStyleXfs>
  <cellXfs count="2049">
    <xf numFmtId="0" fontId="0" fillId="0" borderId="0" xfId="0"/>
    <xf numFmtId="0" fontId="6" fillId="0" borderId="0"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10"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center" wrapText="1"/>
    </xf>
    <xf numFmtId="0" fontId="13" fillId="0" borderId="0"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vertical="center"/>
    </xf>
    <xf numFmtId="0" fontId="4" fillId="0" borderId="0" xfId="0" applyFont="1" applyBorder="1" applyAlignment="1">
      <alignment vertical="center"/>
    </xf>
    <xf numFmtId="0" fontId="13" fillId="0" borderId="0" xfId="0" applyFont="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distributed" vertical="center" justifyLastLine="1"/>
    </xf>
    <xf numFmtId="0" fontId="8" fillId="0" borderId="3" xfId="0" applyFont="1" applyBorder="1" applyAlignment="1">
      <alignment horizontal="center" vertical="center" wrapText="1"/>
    </xf>
    <xf numFmtId="0" fontId="7" fillId="0" borderId="1" xfId="0" applyFont="1" applyBorder="1" applyAlignment="1">
      <alignment horizontal="distributed" vertical="center" justifyLastLine="1"/>
    </xf>
    <xf numFmtId="0" fontId="7" fillId="0" borderId="6" xfId="0" applyFont="1" applyBorder="1" applyAlignment="1">
      <alignment vertical="center" wrapText="1"/>
    </xf>
    <xf numFmtId="0" fontId="7" fillId="0" borderId="6" xfId="0" applyFont="1" applyBorder="1" applyAlignment="1">
      <alignment vertical="center"/>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0" fontId="13" fillId="0" borderId="3" xfId="0" applyFont="1" applyBorder="1" applyAlignment="1">
      <alignment vertical="center"/>
    </xf>
    <xf numFmtId="0" fontId="13" fillId="0" borderId="8" xfId="0" applyFont="1" applyBorder="1" applyAlignment="1">
      <alignment vertical="center"/>
    </xf>
    <xf numFmtId="0" fontId="7" fillId="0" borderId="9" xfId="0" applyFont="1" applyBorder="1" applyAlignment="1">
      <alignment vertical="center"/>
    </xf>
    <xf numFmtId="0" fontId="6" fillId="0" borderId="0" xfId="0" applyFont="1" applyAlignment="1">
      <alignment vertical="center"/>
    </xf>
    <xf numFmtId="0" fontId="16" fillId="0" borderId="0" xfId="0" applyFont="1" applyBorder="1" applyAlignment="1">
      <alignment vertical="center"/>
    </xf>
    <xf numFmtId="0" fontId="4" fillId="0" borderId="0" xfId="0"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6" fillId="0" borderId="15" xfId="0" applyFont="1" applyBorder="1" applyAlignment="1">
      <alignment vertical="center"/>
    </xf>
    <xf numFmtId="0" fontId="6" fillId="0" borderId="10" xfId="0" applyFont="1" applyBorder="1" applyAlignment="1">
      <alignment vertical="center"/>
    </xf>
    <xf numFmtId="0" fontId="6" fillId="0" borderId="16" xfId="0" applyFont="1" applyBorder="1" applyAlignment="1">
      <alignment vertical="center"/>
    </xf>
    <xf numFmtId="0" fontId="10" fillId="0" borderId="1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7" fillId="0" borderId="17" xfId="0" applyFont="1" applyBorder="1" applyAlignment="1">
      <alignment vertical="center"/>
    </xf>
    <xf numFmtId="0" fontId="7" fillId="0" borderId="15" xfId="0" applyFont="1" applyBorder="1" applyAlignment="1">
      <alignment vertical="center"/>
    </xf>
    <xf numFmtId="0" fontId="7" fillId="2" borderId="4" xfId="0" applyFont="1" applyFill="1" applyBorder="1" applyAlignment="1">
      <alignment horizontal="center" vertical="center"/>
    </xf>
    <xf numFmtId="0" fontId="22" fillId="0" borderId="5" xfId="0" applyFont="1" applyBorder="1" applyAlignment="1">
      <alignment vertical="center"/>
    </xf>
    <xf numFmtId="0" fontId="22" fillId="0" borderId="4" xfId="0" applyFont="1" applyBorder="1" applyAlignment="1">
      <alignment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horizontal="center" vertical="center"/>
    </xf>
    <xf numFmtId="177" fontId="20" fillId="0" borderId="19" xfId="0" applyNumberFormat="1" applyFont="1" applyFill="1" applyBorder="1" applyAlignment="1" applyProtection="1">
      <alignment vertical="center"/>
    </xf>
    <xf numFmtId="0" fontId="20" fillId="0" borderId="0" xfId="0" applyFont="1" applyFill="1" applyAlignment="1" applyProtection="1">
      <alignment vertical="center"/>
    </xf>
    <xf numFmtId="0" fontId="23" fillId="0" borderId="0" xfId="0" applyFont="1" applyFill="1" applyAlignment="1" applyProtection="1">
      <alignment vertical="center"/>
    </xf>
    <xf numFmtId="177" fontId="21" fillId="0" borderId="20" xfId="0" applyNumberFormat="1" applyFont="1" applyFill="1" applyBorder="1" applyAlignment="1" applyProtection="1">
      <alignment vertical="center"/>
    </xf>
    <xf numFmtId="177" fontId="21" fillId="0" borderId="19" xfId="0" applyNumberFormat="1" applyFont="1" applyFill="1" applyBorder="1" applyAlignment="1" applyProtection="1">
      <alignment vertical="center"/>
    </xf>
    <xf numFmtId="177" fontId="21" fillId="0" borderId="0" xfId="0" applyNumberFormat="1" applyFont="1" applyFill="1" applyAlignment="1" applyProtection="1">
      <alignment vertical="center"/>
    </xf>
    <xf numFmtId="177" fontId="20" fillId="0" borderId="21" xfId="0" applyNumberFormat="1" applyFont="1" applyBorder="1" applyAlignment="1" applyProtection="1">
      <alignment vertical="center"/>
    </xf>
    <xf numFmtId="177" fontId="21" fillId="0" borderId="21" xfId="0" applyNumberFormat="1" applyFont="1" applyBorder="1" applyAlignment="1" applyProtection="1">
      <alignment vertical="center"/>
    </xf>
    <xf numFmtId="0" fontId="20" fillId="3" borderId="19" xfId="0" applyFont="1" applyFill="1" applyBorder="1" applyAlignment="1" applyProtection="1">
      <alignment horizontal="center" vertical="center" shrinkToFit="1"/>
    </xf>
    <xf numFmtId="0" fontId="20" fillId="3" borderId="22"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shrinkToFit="1"/>
    </xf>
    <xf numFmtId="177" fontId="21" fillId="0" borderId="19" xfId="0" applyNumberFormat="1" applyFont="1" applyBorder="1" applyAlignment="1" applyProtection="1">
      <alignment vertical="center"/>
    </xf>
    <xf numFmtId="177" fontId="20" fillId="0" borderId="19" xfId="0" applyNumberFormat="1" applyFont="1" applyBorder="1" applyAlignment="1" applyProtection="1">
      <alignment vertical="center"/>
    </xf>
    <xf numFmtId="177" fontId="21" fillId="0" borderId="23" xfId="0" applyNumberFormat="1" applyFont="1" applyBorder="1" applyAlignment="1" applyProtection="1">
      <alignment vertical="center"/>
    </xf>
    <xf numFmtId="0" fontId="21" fillId="3" borderId="19" xfId="0" applyFont="1" applyFill="1" applyBorder="1" applyAlignment="1" applyProtection="1">
      <alignment horizontal="center" vertical="center" shrinkToFit="1"/>
    </xf>
    <xf numFmtId="177" fontId="20" fillId="0" borderId="23" xfId="0" applyNumberFormat="1" applyFont="1" applyFill="1" applyBorder="1" applyAlignment="1" applyProtection="1">
      <alignment vertical="center"/>
    </xf>
    <xf numFmtId="176" fontId="20" fillId="0" borderId="19" xfId="0" applyNumberFormat="1" applyFont="1" applyFill="1" applyBorder="1" applyAlignment="1" applyProtection="1">
      <alignment horizontal="center" vertical="center"/>
    </xf>
    <xf numFmtId="177" fontId="21" fillId="0" borderId="24" xfId="0" applyNumberFormat="1" applyFont="1" applyBorder="1" applyAlignment="1" applyProtection="1">
      <alignment vertical="center"/>
    </xf>
    <xf numFmtId="0" fontId="21" fillId="3" borderId="19" xfId="0" applyFont="1" applyFill="1" applyBorder="1" applyAlignment="1" applyProtection="1">
      <alignment horizontal="center" vertical="center"/>
    </xf>
    <xf numFmtId="177" fontId="20" fillId="3" borderId="19" xfId="0" applyNumberFormat="1" applyFont="1" applyFill="1" applyBorder="1" applyAlignment="1" applyProtection="1">
      <alignment horizontal="center" vertical="center"/>
    </xf>
    <xf numFmtId="177" fontId="21" fillId="3" borderId="19" xfId="0" applyNumberFormat="1" applyFont="1" applyFill="1" applyBorder="1" applyAlignment="1" applyProtection="1">
      <alignment horizontal="center" vertical="center"/>
    </xf>
    <xf numFmtId="177" fontId="20" fillId="3" borderId="22" xfId="0" applyNumberFormat="1" applyFont="1" applyFill="1" applyBorder="1" applyAlignment="1" applyProtection="1">
      <alignment horizontal="center" vertical="center"/>
    </xf>
    <xf numFmtId="177" fontId="21" fillId="3" borderId="22" xfId="0" applyNumberFormat="1"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xf>
    <xf numFmtId="0" fontId="7" fillId="0" borderId="0" xfId="0" applyFont="1" applyFill="1" applyAlignment="1">
      <alignment vertical="center"/>
    </xf>
    <xf numFmtId="177" fontId="20" fillId="0" borderId="20" xfId="0" applyNumberFormat="1" applyFont="1" applyFill="1" applyBorder="1" applyAlignment="1" applyProtection="1">
      <alignment vertical="center"/>
    </xf>
    <xf numFmtId="176" fontId="20" fillId="0" borderId="22" xfId="0" applyNumberFormat="1" applyFont="1" applyFill="1" applyBorder="1" applyAlignment="1" applyProtection="1">
      <alignment horizontal="center" vertical="center"/>
    </xf>
    <xf numFmtId="182" fontId="21" fillId="0" borderId="23" xfId="0" applyNumberFormat="1" applyFont="1" applyFill="1" applyBorder="1" applyAlignment="1" applyProtection="1">
      <alignment vertical="center"/>
    </xf>
    <xf numFmtId="0" fontId="7" fillId="0" borderId="0" xfId="0" applyFont="1" applyFill="1" applyBorder="1" applyAlignment="1">
      <alignment vertical="center"/>
    </xf>
    <xf numFmtId="0" fontId="12" fillId="0" borderId="15" xfId="0" applyFont="1" applyBorder="1" applyAlignment="1">
      <alignment vertical="center"/>
    </xf>
    <xf numFmtId="0" fontId="4" fillId="0" borderId="17" xfId="0" applyFont="1" applyBorder="1" applyAlignment="1"/>
    <xf numFmtId="0" fontId="12" fillId="0" borderId="17" xfId="0" applyFont="1" applyBorder="1" applyAlignment="1">
      <alignment vertical="center"/>
    </xf>
    <xf numFmtId="0" fontId="21" fillId="0" borderId="19" xfId="0" applyFont="1" applyBorder="1" applyAlignment="1" applyProtection="1">
      <alignment horizontal="center" vertical="center"/>
    </xf>
    <xf numFmtId="176" fontId="21" fillId="0" borderId="26" xfId="0" applyNumberFormat="1" applyFont="1" applyFill="1" applyBorder="1" applyAlignment="1" applyProtection="1">
      <alignment vertical="center"/>
    </xf>
    <xf numFmtId="0" fontId="0" fillId="0" borderId="24" xfId="0" applyBorder="1" applyAlignment="1"/>
    <xf numFmtId="0" fontId="0" fillId="0" borderId="25" xfId="0" applyFill="1" applyBorder="1" applyAlignment="1"/>
    <xf numFmtId="0" fontId="0" fillId="0" borderId="27" xfId="0" applyFill="1" applyBorder="1" applyAlignment="1"/>
    <xf numFmtId="14" fontId="7" fillId="0" borderId="0" xfId="0" applyNumberFormat="1" applyFont="1" applyBorder="1" applyAlignment="1">
      <alignment vertical="center"/>
    </xf>
    <xf numFmtId="178" fontId="4" fillId="0" borderId="0" xfId="0" applyNumberFormat="1" applyFont="1" applyBorder="1" applyAlignment="1">
      <alignment vertical="center"/>
    </xf>
    <xf numFmtId="0" fontId="6" fillId="0" borderId="0" xfId="0" applyFont="1" applyFill="1" applyAlignment="1" applyProtection="1">
      <alignment vertical="center"/>
    </xf>
    <xf numFmtId="0" fontId="6" fillId="0" borderId="0" xfId="0" applyFont="1" applyFill="1" applyAlignment="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vertical="center"/>
    </xf>
    <xf numFmtId="189" fontId="7" fillId="0" borderId="0" xfId="0" applyNumberFormat="1" applyFont="1" applyFill="1" applyBorder="1" applyAlignment="1">
      <alignment vertical="center"/>
    </xf>
    <xf numFmtId="189" fontId="7" fillId="0" borderId="0" xfId="0" applyNumberFormat="1" applyFont="1" applyBorder="1" applyAlignment="1">
      <alignment vertical="center"/>
    </xf>
    <xf numFmtId="189" fontId="7" fillId="0" borderId="7" xfId="0" applyNumberFormat="1" applyFont="1" applyBorder="1" applyAlignment="1">
      <alignment vertical="center"/>
    </xf>
    <xf numFmtId="189" fontId="7" fillId="0" borderId="28" xfId="0" applyNumberFormat="1" applyFont="1" applyBorder="1" applyAlignment="1">
      <alignment vertical="center"/>
    </xf>
    <xf numFmtId="189" fontId="7" fillId="0" borderId="3" xfId="0" applyNumberFormat="1" applyFont="1" applyBorder="1" applyAlignment="1">
      <alignment vertical="center"/>
    </xf>
    <xf numFmtId="189" fontId="7" fillId="0" borderId="4" xfId="0" applyNumberFormat="1" applyFont="1" applyBorder="1" applyAlignment="1">
      <alignment vertical="center"/>
    </xf>
    <xf numFmtId="189" fontId="7" fillId="0" borderId="8" xfId="0" applyNumberFormat="1" applyFont="1" applyBorder="1" applyAlignment="1">
      <alignment vertical="center"/>
    </xf>
    <xf numFmtId="189" fontId="7" fillId="0" borderId="1" xfId="0" applyNumberFormat="1"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vertical="center" justifyLastLine="1"/>
    </xf>
    <xf numFmtId="0" fontId="18" fillId="0" borderId="0" xfId="0" applyFont="1" applyBorder="1" applyAlignment="1">
      <alignment vertical="center"/>
    </xf>
    <xf numFmtId="0" fontId="14" fillId="0" borderId="0" xfId="0" applyFont="1" applyFill="1" applyBorder="1" applyAlignment="1">
      <alignment vertical="center"/>
    </xf>
    <xf numFmtId="0" fontId="7" fillId="2" borderId="5" xfId="0" applyFont="1" applyFill="1" applyBorder="1" applyAlignment="1">
      <alignment horizontal="distributed" vertical="center" justifyLastLine="1"/>
    </xf>
    <xf numFmtId="0" fontId="27" fillId="0" borderId="0" xfId="0" applyFont="1" applyAlignment="1">
      <alignment vertical="center"/>
    </xf>
    <xf numFmtId="0" fontId="5" fillId="0" borderId="0"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14" fillId="0" borderId="1" xfId="0" applyFont="1" applyFill="1" applyBorder="1" applyAlignment="1">
      <alignment vertical="center"/>
    </xf>
    <xf numFmtId="0" fontId="22" fillId="0" borderId="1" xfId="0" applyFont="1" applyBorder="1" applyAlignment="1">
      <alignment horizontal="right" vertical="center"/>
    </xf>
    <xf numFmtId="0" fontId="33" fillId="0" borderId="0" xfId="0" applyFont="1" applyFill="1" applyBorder="1" applyAlignment="1" applyProtection="1">
      <alignment vertical="center"/>
    </xf>
    <xf numFmtId="0" fontId="6" fillId="4" borderId="0" xfId="0" applyFont="1" applyFill="1" applyAlignment="1">
      <alignment vertical="center"/>
    </xf>
    <xf numFmtId="0" fontId="6" fillId="4" borderId="0" xfId="0" applyFont="1" applyFill="1" applyAlignment="1" applyProtection="1">
      <alignment vertical="center"/>
    </xf>
    <xf numFmtId="0" fontId="34" fillId="0" borderId="0" xfId="0" applyFont="1" applyBorder="1" applyAlignment="1">
      <alignment vertical="center"/>
    </xf>
    <xf numFmtId="0" fontId="36" fillId="0" borderId="0" xfId="3" applyFont="1" applyBorder="1" applyAlignment="1">
      <alignment vertical="center"/>
    </xf>
    <xf numFmtId="49" fontId="34" fillId="0" borderId="0" xfId="3" applyNumberFormat="1" applyFont="1" applyFill="1" applyBorder="1" applyAlignment="1">
      <alignment vertical="center"/>
    </xf>
    <xf numFmtId="0" fontId="34" fillId="0" borderId="0" xfId="3" applyFont="1" applyBorder="1" applyAlignment="1">
      <alignment vertical="center"/>
    </xf>
    <xf numFmtId="0" fontId="37" fillId="0" borderId="0" xfId="3" applyFont="1" applyBorder="1" applyAlignment="1">
      <alignment vertical="center"/>
    </xf>
    <xf numFmtId="0" fontId="34" fillId="0" borderId="33" xfId="0" applyFont="1" applyFill="1" applyBorder="1" applyAlignment="1">
      <alignment vertical="center"/>
    </xf>
    <xf numFmtId="0" fontId="34" fillId="0" borderId="34" xfId="3" applyFont="1" applyFill="1" applyBorder="1" applyAlignment="1">
      <alignment vertical="center"/>
    </xf>
    <xf numFmtId="0" fontId="34" fillId="0" borderId="34" xfId="0" applyFont="1" applyFill="1" applyBorder="1" applyAlignment="1">
      <alignment vertical="center"/>
    </xf>
    <xf numFmtId="0" fontId="34" fillId="0" borderId="35" xfId="3" applyFont="1" applyFill="1" applyBorder="1" applyAlignment="1">
      <alignment vertical="center"/>
    </xf>
    <xf numFmtId="0" fontId="34" fillId="0" borderId="36" xfId="0" applyFont="1" applyFill="1" applyBorder="1" applyAlignment="1">
      <alignment vertical="center"/>
    </xf>
    <xf numFmtId="0" fontId="34" fillId="0" borderId="0" xfId="3" applyFont="1" applyFill="1" applyBorder="1" applyAlignment="1">
      <alignment vertical="center"/>
    </xf>
    <xf numFmtId="0" fontId="34" fillId="0" borderId="0" xfId="0" applyFont="1" applyFill="1" applyBorder="1" applyAlignment="1">
      <alignment vertical="center"/>
    </xf>
    <xf numFmtId="0" fontId="34" fillId="0" borderId="37" xfId="3" applyFont="1" applyFill="1" applyBorder="1" applyAlignment="1">
      <alignment vertical="center"/>
    </xf>
    <xf numFmtId="0" fontId="34" fillId="0" borderId="38" xfId="0" applyFont="1" applyFill="1" applyBorder="1" applyAlignment="1">
      <alignment vertical="center"/>
    </xf>
    <xf numFmtId="49" fontId="34" fillId="0" borderId="39" xfId="3" applyNumberFormat="1" applyFont="1" applyFill="1" applyBorder="1" applyAlignment="1">
      <alignment vertical="center"/>
    </xf>
    <xf numFmtId="0" fontId="34" fillId="0" borderId="39" xfId="3" applyFont="1" applyFill="1" applyBorder="1" applyAlignment="1">
      <alignment vertical="center"/>
    </xf>
    <xf numFmtId="0" fontId="34" fillId="0" borderId="40" xfId="3" applyFont="1" applyFill="1" applyBorder="1" applyAlignment="1">
      <alignment vertical="center"/>
    </xf>
    <xf numFmtId="0" fontId="34" fillId="0" borderId="41" xfId="0" applyFont="1" applyFill="1" applyBorder="1" applyAlignment="1">
      <alignment vertical="center"/>
    </xf>
    <xf numFmtId="0" fontId="34" fillId="0" borderId="42" xfId="3" applyFont="1" applyFill="1" applyBorder="1" applyAlignment="1">
      <alignment vertical="center"/>
    </xf>
    <xf numFmtId="0" fontId="34" fillId="0" borderId="42" xfId="0" applyFont="1" applyFill="1" applyBorder="1" applyAlignment="1">
      <alignment vertical="center"/>
    </xf>
    <xf numFmtId="0" fontId="34" fillId="0" borderId="43" xfId="3" applyFont="1" applyFill="1" applyBorder="1" applyAlignment="1">
      <alignment vertical="center"/>
    </xf>
    <xf numFmtId="0" fontId="34" fillId="0" borderId="44" xfId="0" applyFont="1" applyFill="1" applyBorder="1" applyAlignment="1">
      <alignment vertical="center"/>
    </xf>
    <xf numFmtId="0" fontId="34" fillId="0" borderId="45" xfId="3" applyFont="1" applyFill="1" applyBorder="1" applyAlignment="1">
      <alignment vertical="center"/>
    </xf>
    <xf numFmtId="0" fontId="34" fillId="0" borderId="46" xfId="0" applyFont="1" applyFill="1" applyBorder="1" applyAlignment="1">
      <alignment vertical="center"/>
    </xf>
    <xf numFmtId="49" fontId="34" fillId="0" borderId="47" xfId="3" applyNumberFormat="1" applyFont="1" applyFill="1" applyBorder="1" applyAlignment="1">
      <alignment vertical="center"/>
    </xf>
    <xf numFmtId="0" fontId="34" fillId="0" borderId="47" xfId="3" applyFont="1" applyFill="1" applyBorder="1" applyAlignment="1">
      <alignment vertical="center"/>
    </xf>
    <xf numFmtId="0" fontId="34" fillId="0" borderId="48" xfId="3" applyFont="1" applyFill="1" applyBorder="1" applyAlignment="1">
      <alignment vertical="center"/>
    </xf>
    <xf numFmtId="0" fontId="38" fillId="0" borderId="0" xfId="3" applyFont="1" applyBorder="1" applyAlignment="1">
      <alignment vertical="center"/>
    </xf>
    <xf numFmtId="0" fontId="38" fillId="0" borderId="49" xfId="3" applyFont="1" applyFill="1" applyBorder="1" applyAlignment="1">
      <alignment vertical="center"/>
    </xf>
    <xf numFmtId="0" fontId="34" fillId="0" borderId="50" xfId="0" applyFont="1" applyFill="1" applyBorder="1" applyAlignment="1">
      <alignment vertical="center"/>
    </xf>
    <xf numFmtId="0" fontId="34" fillId="0" borderId="50" xfId="3" applyFont="1" applyFill="1" applyBorder="1" applyAlignment="1">
      <alignment vertical="center"/>
    </xf>
    <xf numFmtId="0" fontId="34" fillId="0" borderId="51" xfId="3" applyFont="1" applyFill="1" applyBorder="1" applyAlignment="1">
      <alignment vertical="center"/>
    </xf>
    <xf numFmtId="0" fontId="34" fillId="0" borderId="52" xfId="0" applyFont="1" applyFill="1" applyBorder="1" applyAlignment="1">
      <alignment vertical="center"/>
    </xf>
    <xf numFmtId="0" fontId="34" fillId="0" borderId="53" xfId="0" applyFont="1" applyFill="1" applyBorder="1" applyAlignment="1">
      <alignment vertical="center"/>
    </xf>
    <xf numFmtId="0" fontId="39" fillId="0" borderId="0" xfId="0" applyFont="1" applyFill="1" applyBorder="1" applyAlignment="1">
      <alignment vertical="center"/>
    </xf>
    <xf numFmtId="0" fontId="34" fillId="0" borderId="54" xfId="0" applyFont="1" applyFill="1" applyBorder="1" applyAlignment="1">
      <alignment vertical="center"/>
    </xf>
    <xf numFmtId="0" fontId="34" fillId="0" borderId="55" xfId="0" applyFont="1" applyFill="1" applyBorder="1" applyAlignment="1">
      <alignment vertical="center"/>
    </xf>
    <xf numFmtId="0" fontId="34" fillId="0" borderId="56" xfId="0" applyFont="1" applyFill="1" applyBorder="1" applyAlignment="1">
      <alignment vertical="center"/>
    </xf>
    <xf numFmtId="0" fontId="40" fillId="0" borderId="0" xfId="3" applyFont="1" applyFill="1" applyBorder="1" applyAlignment="1">
      <alignment vertical="center"/>
    </xf>
    <xf numFmtId="0" fontId="42" fillId="0" borderId="0" xfId="3" applyFont="1" applyFill="1" applyBorder="1" applyAlignment="1">
      <alignment vertical="center"/>
    </xf>
    <xf numFmtId="0" fontId="34" fillId="0" borderId="57" xfId="0" applyFont="1" applyBorder="1" applyAlignment="1">
      <alignment vertical="center"/>
    </xf>
    <xf numFmtId="49" fontId="34" fillId="0" borderId="58" xfId="3" applyNumberFormat="1" applyFont="1" applyFill="1" applyBorder="1" applyAlignment="1">
      <alignment vertical="center"/>
    </xf>
    <xf numFmtId="0" fontId="36" fillId="0" borderId="58" xfId="3" applyFont="1" applyBorder="1" applyAlignment="1">
      <alignment vertical="center"/>
    </xf>
    <xf numFmtId="0" fontId="34" fillId="0" borderId="58" xfId="3" applyFont="1" applyBorder="1" applyAlignment="1">
      <alignment vertical="center"/>
    </xf>
    <xf numFmtId="0" fontId="34" fillId="0" borderId="25" xfId="3" applyFont="1" applyBorder="1" applyAlignment="1">
      <alignment vertical="center"/>
    </xf>
    <xf numFmtId="0" fontId="34" fillId="0" borderId="59" xfId="0" applyFont="1" applyBorder="1" applyAlignment="1">
      <alignment vertical="center"/>
    </xf>
    <xf numFmtId="0" fontId="34" fillId="0" borderId="60" xfId="3" applyFont="1" applyBorder="1" applyAlignment="1">
      <alignment vertical="center"/>
    </xf>
    <xf numFmtId="0" fontId="34" fillId="0" borderId="0" xfId="3" applyFont="1" applyBorder="1" applyAlignment="1">
      <alignment horizontal="center" vertical="center"/>
    </xf>
    <xf numFmtId="0" fontId="34" fillId="0" borderId="59" xfId="0" applyFont="1" applyFill="1" applyBorder="1" applyAlignment="1">
      <alignment vertical="center"/>
    </xf>
    <xf numFmtId="0" fontId="34" fillId="0" borderId="60" xfId="3" applyFont="1" applyBorder="1" applyAlignment="1">
      <alignment horizontal="center" vertical="center"/>
    </xf>
    <xf numFmtId="0" fontId="34" fillId="0" borderId="24" xfId="0" applyFont="1" applyBorder="1" applyAlignment="1">
      <alignment vertical="center"/>
    </xf>
    <xf numFmtId="0" fontId="34" fillId="0" borderId="61" xfId="3" applyFont="1" applyBorder="1" applyAlignment="1">
      <alignment vertical="center"/>
    </xf>
    <xf numFmtId="0" fontId="34" fillId="0" borderId="61" xfId="0" applyFont="1" applyBorder="1" applyAlignment="1">
      <alignment vertical="center"/>
    </xf>
    <xf numFmtId="0" fontId="34" fillId="0" borderId="62" xfId="3" applyFont="1" applyBorder="1" applyAlignment="1">
      <alignment vertical="center"/>
    </xf>
    <xf numFmtId="49" fontId="40" fillId="0" borderId="0" xfId="3" applyNumberFormat="1" applyFont="1" applyFill="1" applyBorder="1" applyAlignment="1">
      <alignment vertical="center"/>
    </xf>
    <xf numFmtId="0" fontId="42" fillId="0" borderId="0" xfId="3" applyFont="1" applyBorder="1" applyAlignment="1">
      <alignment vertical="center"/>
    </xf>
    <xf numFmtId="0" fontId="34" fillId="0" borderId="63" xfId="0" applyFont="1" applyFill="1" applyBorder="1" applyAlignment="1">
      <alignment vertical="center"/>
    </xf>
    <xf numFmtId="0" fontId="34" fillId="0" borderId="64" xfId="3" applyFont="1" applyFill="1" applyBorder="1" applyAlignment="1">
      <alignment vertical="center"/>
    </xf>
    <xf numFmtId="0" fontId="34" fillId="0" borderId="65" xfId="3" applyFont="1" applyFill="1" applyBorder="1" applyAlignment="1">
      <alignment vertical="center"/>
    </xf>
    <xf numFmtId="0" fontId="34" fillId="0" borderId="66" xfId="0" applyFont="1" applyFill="1" applyBorder="1" applyAlignment="1">
      <alignment vertical="center"/>
    </xf>
    <xf numFmtId="0" fontId="34" fillId="0" borderId="67" xfId="3" applyFont="1" applyFill="1" applyBorder="1" applyAlignment="1">
      <alignment vertical="center"/>
    </xf>
    <xf numFmtId="0" fontId="34" fillId="0" borderId="68" xfId="0" applyFont="1" applyFill="1" applyBorder="1" applyAlignment="1">
      <alignment vertical="center"/>
    </xf>
    <xf numFmtId="0" fontId="34" fillId="0" borderId="69" xfId="3" applyFont="1" applyFill="1" applyBorder="1" applyAlignment="1">
      <alignment vertical="center"/>
    </xf>
    <xf numFmtId="0" fontId="44" fillId="0" borderId="0" xfId="3" applyFont="1" applyFill="1" applyBorder="1" applyAlignment="1">
      <alignment vertical="center"/>
    </xf>
    <xf numFmtId="0" fontId="34" fillId="0" borderId="66" xfId="3" applyFont="1" applyFill="1" applyBorder="1" applyAlignment="1">
      <alignment vertical="center"/>
    </xf>
    <xf numFmtId="0" fontId="45" fillId="0" borderId="66" xfId="3" applyFont="1" applyFill="1" applyBorder="1" applyAlignment="1">
      <alignment vertical="center"/>
    </xf>
    <xf numFmtId="0" fontId="34" fillId="0" borderId="70" xfId="3" applyFont="1" applyFill="1" applyBorder="1" applyAlignment="1">
      <alignment vertical="center"/>
    </xf>
    <xf numFmtId="0" fontId="34" fillId="0" borderId="71" xfId="3" applyFont="1" applyFill="1" applyBorder="1" applyAlignment="1">
      <alignment vertical="center"/>
    </xf>
    <xf numFmtId="0" fontId="34" fillId="0" borderId="72" xfId="3" applyFont="1" applyFill="1" applyBorder="1" applyAlignment="1">
      <alignment vertical="center"/>
    </xf>
    <xf numFmtId="49" fontId="34" fillId="0" borderId="0" xfId="3" applyNumberFormat="1" applyFont="1" applyFill="1" applyBorder="1" applyAlignment="1">
      <alignment horizontal="center" vertical="center"/>
    </xf>
    <xf numFmtId="0" fontId="34" fillId="0" borderId="0" xfId="3" applyFont="1" applyFill="1" applyBorder="1" applyAlignment="1">
      <alignment horizontal="center" vertical="center"/>
    </xf>
    <xf numFmtId="0" fontId="40" fillId="0" borderId="0" xfId="3" applyFont="1" applyBorder="1" applyAlignment="1">
      <alignment vertical="center"/>
    </xf>
    <xf numFmtId="0" fontId="38" fillId="0" borderId="0" xfId="3" applyFont="1" applyFill="1" applyBorder="1" applyAlignment="1">
      <alignment vertical="center"/>
    </xf>
    <xf numFmtId="0" fontId="39" fillId="0" borderId="0" xfId="3" applyFont="1" applyBorder="1" applyAlignment="1">
      <alignment vertical="center"/>
    </xf>
    <xf numFmtId="49" fontId="42" fillId="0" borderId="0" xfId="3" applyNumberFormat="1" applyFont="1" applyFill="1" applyBorder="1" applyAlignment="1">
      <alignment vertical="center"/>
    </xf>
    <xf numFmtId="0" fontId="46" fillId="0" borderId="0" xfId="3" applyFont="1" applyBorder="1" applyAlignment="1">
      <alignment vertical="center"/>
    </xf>
    <xf numFmtId="0" fontId="36" fillId="0" borderId="0" xfId="3" applyFont="1" applyFill="1" applyBorder="1" applyAlignment="1">
      <alignment vertical="center"/>
    </xf>
    <xf numFmtId="49" fontId="34" fillId="0" borderId="73" xfId="3" applyNumberFormat="1" applyFont="1" applyFill="1" applyBorder="1" applyAlignment="1">
      <alignment vertical="center"/>
    </xf>
    <xf numFmtId="0" fontId="34" fillId="0" borderId="74" xfId="3" applyFont="1" applyFill="1" applyBorder="1" applyAlignment="1">
      <alignment vertical="center"/>
    </xf>
    <xf numFmtId="0" fontId="34" fillId="0" borderId="75" xfId="3" applyFont="1" applyFill="1" applyBorder="1" applyAlignment="1">
      <alignment vertical="center"/>
    </xf>
    <xf numFmtId="49" fontId="34" fillId="0" borderId="68" xfId="3" applyNumberFormat="1" applyFont="1" applyFill="1" applyBorder="1" applyAlignment="1">
      <alignment vertical="center"/>
    </xf>
    <xf numFmtId="0" fontId="43" fillId="0" borderId="0" xfId="0" applyFont="1" applyFill="1" applyBorder="1" applyAlignment="1">
      <alignment vertical="center"/>
    </xf>
    <xf numFmtId="0" fontId="43" fillId="0" borderId="0" xfId="3" applyFont="1" applyFill="1" applyBorder="1" applyAlignment="1">
      <alignment vertical="center"/>
    </xf>
    <xf numFmtId="49" fontId="34" fillId="0" borderId="76" xfId="3" applyNumberFormat="1" applyFont="1" applyFill="1" applyBorder="1" applyAlignment="1">
      <alignment vertical="center"/>
    </xf>
    <xf numFmtId="0" fontId="34" fillId="0" borderId="77" xfId="3" applyFont="1" applyFill="1" applyBorder="1" applyAlignment="1">
      <alignment horizontal="left" vertical="center"/>
    </xf>
    <xf numFmtId="0" fontId="34" fillId="0" borderId="78" xfId="3" applyFont="1" applyFill="1" applyBorder="1" applyAlignment="1">
      <alignment horizontal="left" vertical="center"/>
    </xf>
    <xf numFmtId="0" fontId="34" fillId="0" borderId="0" xfId="3" applyFont="1" applyBorder="1" applyAlignment="1">
      <alignment horizontal="left" vertical="center"/>
    </xf>
    <xf numFmtId="0" fontId="34" fillId="0" borderId="0" xfId="3" applyFont="1" applyFill="1" applyBorder="1" applyAlignment="1">
      <alignment horizontal="left" vertical="center"/>
    </xf>
    <xf numFmtId="0" fontId="38" fillId="0" borderId="0" xfId="3" applyFont="1" applyFill="1" applyBorder="1" applyAlignment="1">
      <alignment horizontal="left" vertical="center"/>
    </xf>
    <xf numFmtId="0" fontId="7" fillId="0" borderId="79" xfId="0" applyFont="1" applyBorder="1" applyAlignment="1">
      <alignment vertical="center"/>
    </xf>
    <xf numFmtId="0" fontId="7" fillId="0" borderId="80" xfId="0" applyFont="1" applyBorder="1" applyAlignment="1">
      <alignment vertical="center"/>
    </xf>
    <xf numFmtId="0" fontId="42" fillId="0" borderId="0" xfId="3" applyFont="1" applyFill="1" applyBorder="1" applyAlignment="1">
      <alignment horizontal="left" vertical="center"/>
    </xf>
    <xf numFmtId="0" fontId="47" fillId="0" borderId="0" xfId="0" applyFont="1" applyFill="1" applyBorder="1" applyAlignment="1">
      <alignment vertical="center"/>
    </xf>
    <xf numFmtId="0" fontId="28" fillId="0" borderId="0" xfId="0" applyFont="1" applyFill="1" applyBorder="1" applyAlignment="1">
      <alignment horizontal="center" vertical="center"/>
    </xf>
    <xf numFmtId="188" fontId="20" fillId="0" borderId="22" xfId="0" applyNumberFormat="1" applyFont="1" applyFill="1" applyBorder="1" applyAlignment="1" applyProtection="1">
      <alignment horizontal="center" vertical="center"/>
    </xf>
    <xf numFmtId="0" fontId="49" fillId="0" borderId="0" xfId="0" applyFont="1"/>
    <xf numFmtId="0" fontId="34" fillId="0" borderId="0" xfId="0" applyFont="1"/>
    <xf numFmtId="49" fontId="39" fillId="0" borderId="0" xfId="3" applyNumberFormat="1" applyFont="1" applyFill="1" applyBorder="1" applyAlignment="1">
      <alignment vertical="center"/>
    </xf>
    <xf numFmtId="0" fontId="34" fillId="0" borderId="60" xfId="0" applyFont="1" applyBorder="1" applyAlignment="1">
      <alignment vertical="center"/>
    </xf>
    <xf numFmtId="0" fontId="52" fillId="0" borderId="0" xfId="0" applyFont="1" applyAlignment="1">
      <alignment horizontal="center" vertical="center"/>
    </xf>
    <xf numFmtId="0" fontId="53" fillId="0" borderId="0" xfId="0" applyFont="1" applyBorder="1" applyAlignment="1">
      <alignment horizontal="right" vertical="center"/>
    </xf>
    <xf numFmtId="0" fontId="51" fillId="0" borderId="0" xfId="0" applyFont="1" applyAlignment="1">
      <alignment horizontal="left" vertical="center"/>
    </xf>
    <xf numFmtId="0" fontId="18" fillId="0" borderId="0" xfId="0" applyNumberFormat="1" applyFont="1" applyFill="1" applyBorder="1" applyAlignment="1" applyProtection="1">
      <alignment horizontal="center" vertical="center"/>
    </xf>
    <xf numFmtId="0" fontId="6" fillId="0" borderId="0" xfId="0" applyFont="1" applyFill="1" applyBorder="1" applyAlignment="1">
      <alignment vertical="center"/>
    </xf>
    <xf numFmtId="0" fontId="64" fillId="0" borderId="0" xfId="2">
      <alignment vertical="center"/>
    </xf>
    <xf numFmtId="0" fontId="65" fillId="0" borderId="0" xfId="2" applyFont="1">
      <alignment vertical="center"/>
    </xf>
    <xf numFmtId="0" fontId="65" fillId="0" borderId="0" xfId="2" applyFont="1" applyAlignment="1">
      <alignment vertical="center"/>
    </xf>
    <xf numFmtId="0" fontId="65" fillId="0" borderId="81" xfId="2" applyFont="1" applyBorder="1" applyAlignment="1">
      <alignment vertical="center"/>
    </xf>
    <xf numFmtId="0" fontId="65" fillId="0" borderId="82" xfId="2" applyFont="1" applyBorder="1" applyAlignment="1">
      <alignment vertical="center"/>
    </xf>
    <xf numFmtId="0" fontId="65" fillId="0" borderId="60" xfId="2" applyFont="1" applyBorder="1" applyAlignment="1">
      <alignment vertical="center"/>
    </xf>
    <xf numFmtId="0" fontId="65" fillId="0" borderId="0" xfId="2" applyFont="1" applyBorder="1" applyAlignment="1">
      <alignment vertical="center"/>
    </xf>
    <xf numFmtId="0" fontId="65" fillId="0" borderId="59" xfId="2" applyFont="1" applyBorder="1" applyAlignment="1">
      <alignment vertical="center"/>
    </xf>
    <xf numFmtId="0" fontId="65" fillId="0" borderId="58" xfId="2" applyFont="1" applyBorder="1" applyAlignment="1">
      <alignment vertical="center"/>
    </xf>
    <xf numFmtId="0" fontId="65" fillId="0" borderId="57" xfId="2" applyFont="1" applyBorder="1" applyAlignment="1">
      <alignment vertical="center"/>
    </xf>
    <xf numFmtId="0" fontId="66" fillId="0" borderId="0" xfId="2" applyFont="1" applyAlignment="1">
      <alignment vertical="center"/>
    </xf>
    <xf numFmtId="0" fontId="66" fillId="0" borderId="0" xfId="2" applyFont="1" applyAlignment="1">
      <alignment horizontal="center" vertical="center"/>
    </xf>
    <xf numFmtId="0" fontId="67" fillId="0" borderId="0" xfId="0" applyFont="1" applyAlignment="1">
      <alignment vertical="center"/>
    </xf>
    <xf numFmtId="0" fontId="56" fillId="0" borderId="0" xfId="0" applyFont="1" applyFill="1" applyAlignment="1">
      <alignment vertical="center"/>
    </xf>
    <xf numFmtId="0" fontId="6" fillId="8" borderId="19" xfId="0" applyFont="1" applyFill="1" applyBorder="1" applyAlignment="1">
      <alignment horizontal="center" vertical="center" wrapText="1"/>
    </xf>
    <xf numFmtId="0" fontId="6" fillId="0" borderId="19" xfId="0" applyNumberFormat="1" applyFont="1" applyFill="1" applyBorder="1" applyAlignment="1">
      <alignment horizontal="center" vertical="center"/>
    </xf>
    <xf numFmtId="0" fontId="68" fillId="0" borderId="83" xfId="2" applyFont="1" applyBorder="1" applyAlignment="1">
      <alignment horizontal="right" vertical="center"/>
    </xf>
    <xf numFmtId="0" fontId="68" fillId="0" borderId="82" xfId="2" applyFont="1" applyBorder="1" applyAlignment="1">
      <alignment horizontal="right" vertical="center"/>
    </xf>
    <xf numFmtId="177" fontId="20" fillId="0" borderId="84" xfId="0" applyNumberFormat="1" applyFont="1" applyFill="1" applyBorder="1" applyAlignment="1" applyProtection="1">
      <alignment vertical="center"/>
    </xf>
    <xf numFmtId="176" fontId="20" fillId="0" borderId="84" xfId="0" applyNumberFormat="1" applyFont="1" applyFill="1" applyBorder="1" applyAlignment="1" applyProtection="1">
      <alignment horizontal="center" vertical="center"/>
    </xf>
    <xf numFmtId="0" fontId="6" fillId="0" borderId="19" xfId="0" applyFont="1" applyBorder="1" applyAlignment="1">
      <alignment horizontal="center" vertical="center"/>
    </xf>
    <xf numFmtId="176" fontId="6" fillId="8" borderId="19" xfId="0" applyNumberFormat="1" applyFont="1" applyFill="1" applyBorder="1" applyAlignment="1">
      <alignment horizontal="center" vertical="center"/>
    </xf>
    <xf numFmtId="0" fontId="69" fillId="0" borderId="0" xfId="3" applyFont="1" applyFill="1" applyBorder="1" applyAlignment="1">
      <alignment vertical="center"/>
    </xf>
    <xf numFmtId="0" fontId="70" fillId="0" borderId="0" xfId="3" applyFont="1" applyFill="1" applyBorder="1" applyAlignment="1">
      <alignment vertical="center"/>
    </xf>
    <xf numFmtId="177" fontId="21" fillId="0" borderId="0" xfId="0" applyNumberFormat="1" applyFont="1" applyAlignment="1" applyProtection="1">
      <alignment vertical="center"/>
    </xf>
    <xf numFmtId="49" fontId="21" fillId="0" borderId="0" xfId="0" applyNumberFormat="1" applyFont="1" applyAlignment="1" applyProtection="1">
      <alignment vertical="center"/>
    </xf>
    <xf numFmtId="191" fontId="21" fillId="0" borderId="0" xfId="0" applyNumberFormat="1" applyFont="1" applyAlignment="1" applyProtection="1">
      <alignment vertical="center"/>
    </xf>
    <xf numFmtId="181" fontId="21" fillId="0" borderId="19" xfId="0" applyNumberFormat="1" applyFont="1" applyFill="1" applyBorder="1" applyAlignment="1" applyProtection="1">
      <alignment vertical="center"/>
    </xf>
    <xf numFmtId="0" fontId="65" fillId="0" borderId="0" xfId="2" applyFont="1" applyFill="1">
      <alignment vertical="center"/>
    </xf>
    <xf numFmtId="190" fontId="65" fillId="0" borderId="0" xfId="2" applyNumberFormat="1" applyFont="1" applyFill="1">
      <alignment vertical="center"/>
    </xf>
    <xf numFmtId="0" fontId="14" fillId="0" borderId="0" xfId="3" applyFont="1" applyBorder="1" applyAlignment="1">
      <alignment horizontal="centerContinuous" vertical="center"/>
    </xf>
    <xf numFmtId="0" fontId="34" fillId="0" borderId="0" xfId="3" applyFont="1" applyBorder="1" applyAlignment="1">
      <alignment horizontal="centerContinuous" vertical="center"/>
    </xf>
    <xf numFmtId="0" fontId="4" fillId="0" borderId="0" xfId="3" applyFont="1" applyBorder="1" applyAlignment="1">
      <alignment horizontal="centerContinuous" vertical="center"/>
    </xf>
    <xf numFmtId="0" fontId="8" fillId="0" borderId="4" xfId="0" applyFont="1" applyBorder="1" applyAlignment="1">
      <alignment horizontal="center" vertical="center" wrapText="1"/>
    </xf>
    <xf numFmtId="0" fontId="18" fillId="0" borderId="4" xfId="0" applyFont="1" applyBorder="1" applyAlignment="1">
      <alignment horizontal="center" vertical="center"/>
    </xf>
    <xf numFmtId="0" fontId="27" fillId="0" borderId="0" xfId="0" applyFont="1" applyFill="1" applyBorder="1" applyAlignment="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28" xfId="0" applyFont="1" applyBorder="1" applyAlignment="1">
      <alignment vertical="center"/>
    </xf>
    <xf numFmtId="0" fontId="12" fillId="0" borderId="1" xfId="0" applyFont="1" applyBorder="1" applyAlignment="1">
      <alignment vertical="top"/>
    </xf>
    <xf numFmtId="0" fontId="12" fillId="0" borderId="0" xfId="0" applyFont="1" applyBorder="1" applyAlignment="1">
      <alignment vertical="top"/>
    </xf>
    <xf numFmtId="0" fontId="12" fillId="0" borderId="4" xfId="0" applyFont="1" applyBorder="1" applyAlignment="1">
      <alignment vertical="top"/>
    </xf>
    <xf numFmtId="0" fontId="12" fillId="0" borderId="10" xfId="0" applyFont="1" applyBorder="1" applyAlignment="1">
      <alignment vertical="top" wrapText="1"/>
    </xf>
    <xf numFmtId="0" fontId="12" fillId="0" borderId="0" xfId="0" applyFont="1" applyBorder="1" applyAlignment="1">
      <alignment vertical="top" wrapText="1"/>
    </xf>
    <xf numFmtId="0" fontId="12" fillId="0" borderId="18" xfId="0" applyFont="1" applyBorder="1" applyAlignment="1">
      <alignment vertical="top" wrapText="1"/>
    </xf>
    <xf numFmtId="0" fontId="7" fillId="0" borderId="18" xfId="0" applyFont="1" applyBorder="1" applyAlignment="1">
      <alignment horizontal="center" vertical="center"/>
    </xf>
    <xf numFmtId="0" fontId="12" fillId="0" borderId="9"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0" fontId="7" fillId="0" borderId="8" xfId="0" applyFont="1" applyBorder="1" applyAlignment="1">
      <alignment horizontal="center" vertical="center"/>
    </xf>
    <xf numFmtId="0" fontId="7" fillId="0" borderId="4" xfId="0" applyFont="1" applyBorder="1" applyAlignment="1">
      <alignment vertical="center"/>
    </xf>
    <xf numFmtId="0" fontId="12" fillId="0" borderId="4" xfId="0" applyFont="1" applyBorder="1" applyAlignment="1">
      <alignment vertical="top" wrapText="1"/>
    </xf>
    <xf numFmtId="0" fontId="7" fillId="0" borderId="18"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7" xfId="0" applyFont="1" applyBorder="1" applyAlignment="1">
      <alignment vertical="center"/>
    </xf>
    <xf numFmtId="0" fontId="0" fillId="0" borderId="0" xfId="0" applyBorder="1" applyAlignment="1"/>
    <xf numFmtId="0" fontId="8" fillId="0" borderId="0" xfId="0" applyFont="1" applyAlignment="1">
      <alignment vertical="center"/>
    </xf>
    <xf numFmtId="0" fontId="12" fillId="0" borderId="0" xfId="0" applyFont="1" applyAlignment="1">
      <alignment vertical="center"/>
    </xf>
    <xf numFmtId="0" fontId="1" fillId="0" borderId="0" xfId="0" applyFont="1" applyFill="1" applyBorder="1" applyProtection="1"/>
    <xf numFmtId="0" fontId="71" fillId="0" borderId="174" xfId="0" applyNumberFormat="1" applyFont="1" applyBorder="1" applyAlignment="1">
      <alignment vertical="center"/>
    </xf>
    <xf numFmtId="0" fontId="71" fillId="0" borderId="175" xfId="0" applyNumberFormat="1" applyFont="1" applyBorder="1" applyAlignment="1">
      <alignment vertical="center"/>
    </xf>
    <xf numFmtId="0" fontId="71" fillId="0" borderId="176" xfId="0" applyNumberFormat="1" applyFont="1" applyBorder="1" applyAlignment="1">
      <alignment vertical="center"/>
    </xf>
    <xf numFmtId="0" fontId="71" fillId="0" borderId="177" xfId="0" applyNumberFormat="1" applyFont="1" applyBorder="1" applyAlignment="1">
      <alignment vertical="center"/>
    </xf>
    <xf numFmtId="0" fontId="71" fillId="0" borderId="178" xfId="0" applyNumberFormat="1" applyFont="1" applyBorder="1" applyAlignment="1">
      <alignment vertical="center"/>
    </xf>
    <xf numFmtId="0" fontId="71" fillId="0" borderId="179" xfId="0" applyNumberFormat="1" applyFont="1" applyBorder="1" applyAlignment="1">
      <alignment vertical="center"/>
    </xf>
    <xf numFmtId="0" fontId="71" fillId="0" borderId="174" xfId="0" applyFont="1" applyBorder="1" applyAlignment="1">
      <alignment vertical="center"/>
    </xf>
    <xf numFmtId="0" fontId="71" fillId="0" borderId="175" xfId="0" applyFont="1" applyBorder="1" applyAlignment="1">
      <alignment vertical="center"/>
    </xf>
    <xf numFmtId="0" fontId="71" fillId="0" borderId="176" xfId="0" applyFont="1" applyBorder="1" applyAlignment="1">
      <alignment vertical="center"/>
    </xf>
    <xf numFmtId="0" fontId="72" fillId="0" borderId="174" xfId="0" applyFont="1" applyBorder="1" applyAlignment="1">
      <alignment vertical="center"/>
    </xf>
    <xf numFmtId="0" fontId="72" fillId="0" borderId="175" xfId="0" applyFont="1" applyBorder="1" applyAlignment="1">
      <alignment vertical="center"/>
    </xf>
    <xf numFmtId="0" fontId="72" fillId="0" borderId="176" xfId="0" applyFont="1" applyBorder="1" applyAlignment="1">
      <alignment vertical="center"/>
    </xf>
    <xf numFmtId="0" fontId="71" fillId="0" borderId="180" xfId="0" applyFont="1" applyBorder="1" applyAlignment="1">
      <alignment vertical="center"/>
    </xf>
    <xf numFmtId="0" fontId="71" fillId="0" borderId="0" xfId="0" applyFont="1" applyBorder="1" applyAlignment="1">
      <alignment vertical="center"/>
    </xf>
    <xf numFmtId="0" fontId="71" fillId="0" borderId="181" xfId="0" applyFont="1" applyBorder="1" applyAlignment="1">
      <alignment vertical="center"/>
    </xf>
    <xf numFmtId="0" fontId="72" fillId="0" borderId="180" xfId="0" applyFont="1" applyBorder="1" applyAlignment="1">
      <alignment vertical="center"/>
    </xf>
    <xf numFmtId="0" fontId="72" fillId="0" borderId="0" xfId="0" applyFont="1" applyBorder="1" applyAlignment="1">
      <alignment vertical="center"/>
    </xf>
    <xf numFmtId="0" fontId="72" fillId="0" borderId="181" xfId="0" applyFont="1" applyBorder="1" applyAlignment="1">
      <alignment vertical="center"/>
    </xf>
    <xf numFmtId="0" fontId="72" fillId="0" borderId="180" xfId="0" applyFont="1" applyBorder="1" applyAlignment="1">
      <alignment vertical="center" justifyLastLine="1"/>
    </xf>
    <xf numFmtId="0" fontId="72" fillId="0" borderId="181" xfId="0" applyFont="1" applyBorder="1" applyAlignment="1">
      <alignment vertical="center" justifyLastLine="1"/>
    </xf>
    <xf numFmtId="0" fontId="73" fillId="0" borderId="180" xfId="0" applyFont="1" applyBorder="1" applyAlignment="1">
      <alignment vertical="distributed" textRotation="255" justifyLastLine="1"/>
    </xf>
    <xf numFmtId="0" fontId="73" fillId="0" borderId="0" xfId="0" applyFont="1" applyBorder="1" applyAlignment="1">
      <alignment vertical="distributed" textRotation="255" justifyLastLine="1"/>
    </xf>
    <xf numFmtId="0" fontId="73" fillId="0" borderId="181" xfId="0" applyFont="1" applyBorder="1" applyAlignment="1">
      <alignment vertical="distributed" textRotation="255" justifyLastLine="1"/>
    </xf>
    <xf numFmtId="0" fontId="73" fillId="0" borderId="182" xfId="0" applyFont="1" applyBorder="1" applyAlignment="1">
      <alignment vertical="distributed" textRotation="255" justifyLastLine="1"/>
    </xf>
    <xf numFmtId="0" fontId="73" fillId="0" borderId="18" xfId="0" applyFont="1" applyBorder="1" applyAlignment="1">
      <alignment vertical="distributed" textRotation="255" justifyLastLine="1"/>
    </xf>
    <xf numFmtId="0" fontId="73" fillId="0" borderId="183" xfId="0" applyFont="1" applyBorder="1" applyAlignment="1">
      <alignment vertical="distributed" textRotation="255" justifyLastLine="1"/>
    </xf>
    <xf numFmtId="0" fontId="73" fillId="0" borderId="177" xfId="0" applyFont="1" applyBorder="1" applyAlignment="1">
      <alignment vertical="distributed" textRotation="255" justifyLastLine="1"/>
    </xf>
    <xf numFmtId="0" fontId="73" fillId="0" borderId="178" xfId="0" applyFont="1" applyBorder="1" applyAlignment="1">
      <alignment vertical="distributed" textRotation="255" justifyLastLine="1"/>
    </xf>
    <xf numFmtId="0" fontId="6" fillId="0" borderId="174" xfId="0" applyFont="1" applyBorder="1" applyAlignment="1">
      <alignment vertical="center"/>
    </xf>
    <xf numFmtId="0" fontId="6" fillId="0" borderId="175" xfId="0" applyFont="1" applyBorder="1" applyAlignment="1">
      <alignment vertical="center"/>
    </xf>
    <xf numFmtId="0" fontId="6" fillId="0" borderId="180" xfId="0" applyFont="1" applyBorder="1" applyAlignment="1">
      <alignment vertical="center"/>
    </xf>
    <xf numFmtId="0" fontId="4" fillId="0" borderId="181" xfId="0" applyFont="1" applyBorder="1" applyAlignment="1">
      <alignment vertical="center"/>
    </xf>
    <xf numFmtId="0" fontId="6" fillId="0" borderId="177" xfId="0" applyFont="1" applyBorder="1" applyAlignment="1">
      <alignment vertical="center"/>
    </xf>
    <xf numFmtId="0" fontId="6" fillId="0" borderId="178" xfId="0" applyFont="1" applyBorder="1" applyAlignment="1">
      <alignment vertical="center"/>
    </xf>
    <xf numFmtId="0" fontId="7" fillId="0" borderId="174" xfId="0" applyFont="1" applyBorder="1" applyAlignment="1">
      <alignment vertical="center"/>
    </xf>
    <xf numFmtId="0" fontId="7" fillId="0" borderId="175" xfId="0" applyFont="1" applyBorder="1" applyAlignment="1">
      <alignment vertical="center"/>
    </xf>
    <xf numFmtId="0" fontId="7" fillId="0" borderId="176" xfId="0" applyFont="1" applyBorder="1" applyAlignment="1">
      <alignment vertical="center"/>
    </xf>
    <xf numFmtId="0" fontId="7" fillId="0" borderId="180" xfId="0" applyFont="1" applyBorder="1" applyAlignment="1">
      <alignment vertical="center"/>
    </xf>
    <xf numFmtId="0" fontId="7" fillId="0" borderId="177" xfId="0" applyFont="1" applyBorder="1" applyAlignment="1">
      <alignment vertical="center"/>
    </xf>
    <xf numFmtId="0" fontId="7" fillId="0" borderId="178" xfId="0" applyFont="1" applyBorder="1" applyAlignment="1">
      <alignment vertical="center"/>
    </xf>
    <xf numFmtId="0" fontId="7" fillId="0" borderId="179" xfId="0" applyFont="1" applyBorder="1" applyAlignment="1">
      <alignment vertical="center"/>
    </xf>
    <xf numFmtId="0" fontId="74" fillId="0" borderId="175" xfId="0" applyFont="1" applyBorder="1" applyAlignment="1">
      <alignment vertical="center"/>
    </xf>
    <xf numFmtId="0" fontId="74" fillId="0" borderId="176" xfId="0" applyFont="1" applyBorder="1" applyAlignment="1">
      <alignment vertical="center"/>
    </xf>
    <xf numFmtId="0" fontId="74" fillId="0" borderId="181" xfId="0" applyFont="1" applyBorder="1" applyAlignment="1">
      <alignment vertical="center"/>
    </xf>
    <xf numFmtId="0" fontId="74" fillId="0" borderId="180" xfId="0" applyFont="1" applyBorder="1" applyAlignment="1">
      <alignment vertical="center"/>
    </xf>
    <xf numFmtId="0" fontId="71" fillId="0" borderId="177" xfId="0" applyFont="1" applyBorder="1" applyAlignment="1">
      <alignment vertical="center"/>
    </xf>
    <xf numFmtId="0" fontId="71" fillId="6" borderId="0" xfId="0" applyFont="1" applyFill="1" applyBorder="1" applyAlignment="1">
      <alignment vertical="center"/>
    </xf>
    <xf numFmtId="0" fontId="71" fillId="6" borderId="180" xfId="0" applyFont="1" applyFill="1" applyBorder="1" applyAlignment="1">
      <alignment vertical="center"/>
    </xf>
    <xf numFmtId="0" fontId="71" fillId="6" borderId="181" xfId="0" applyFont="1" applyFill="1" applyBorder="1" applyAlignment="1">
      <alignment vertical="center"/>
    </xf>
    <xf numFmtId="0" fontId="75" fillId="6" borderId="181" xfId="0" applyFont="1" applyFill="1" applyBorder="1" applyAlignment="1"/>
    <xf numFmtId="0" fontId="75" fillId="6" borderId="179" xfId="0" applyFont="1" applyFill="1" applyBorder="1" applyAlignment="1"/>
    <xf numFmtId="0" fontId="71" fillId="6" borderId="177" xfId="0" applyFont="1" applyFill="1" applyBorder="1" applyAlignment="1">
      <alignment vertical="center"/>
    </xf>
    <xf numFmtId="0" fontId="71" fillId="6" borderId="178" xfId="0" applyFont="1" applyFill="1" applyBorder="1" applyAlignment="1">
      <alignment vertical="center"/>
    </xf>
    <xf numFmtId="0" fontId="71" fillId="6" borderId="179" xfId="0" applyFont="1" applyFill="1" applyBorder="1" applyAlignment="1">
      <alignment vertical="center"/>
    </xf>
    <xf numFmtId="0" fontId="71" fillId="6" borderId="175" xfId="0" applyFont="1" applyFill="1" applyBorder="1" applyAlignment="1">
      <alignment vertical="center"/>
    </xf>
    <xf numFmtId="0" fontId="71" fillId="6" borderId="176" xfId="0" applyFont="1" applyFill="1" applyBorder="1" applyAlignment="1">
      <alignment vertical="center"/>
    </xf>
    <xf numFmtId="0" fontId="75" fillId="6" borderId="174" xfId="0" applyFont="1" applyFill="1" applyBorder="1" applyAlignment="1">
      <alignment vertical="center"/>
    </xf>
    <xf numFmtId="0" fontId="75" fillId="6" borderId="175" xfId="0" applyFont="1" applyFill="1" applyBorder="1" applyAlignment="1">
      <alignment vertical="center"/>
    </xf>
    <xf numFmtId="0" fontId="75" fillId="6" borderId="176" xfId="0" applyFont="1" applyFill="1" applyBorder="1" applyAlignment="1">
      <alignment vertical="center"/>
    </xf>
    <xf numFmtId="0" fontId="71" fillId="6" borderId="174" xfId="0" applyFont="1" applyFill="1" applyBorder="1" applyAlignment="1" applyProtection="1">
      <alignment vertical="center"/>
    </xf>
    <xf numFmtId="0" fontId="71" fillId="6" borderId="176" xfId="0" applyFont="1" applyFill="1" applyBorder="1" applyAlignment="1" applyProtection="1">
      <alignment vertical="center"/>
    </xf>
    <xf numFmtId="0" fontId="75" fillId="6" borderId="180" xfId="0" applyFont="1" applyFill="1" applyBorder="1" applyAlignment="1">
      <alignment vertical="center"/>
    </xf>
    <xf numFmtId="0" fontId="75" fillId="6" borderId="181" xfId="0" applyFont="1" applyFill="1" applyBorder="1" applyAlignment="1">
      <alignment vertical="center"/>
    </xf>
    <xf numFmtId="0" fontId="71" fillId="6" borderId="181" xfId="0" applyFont="1" applyFill="1" applyBorder="1" applyAlignment="1" applyProtection="1">
      <alignment vertical="center"/>
    </xf>
    <xf numFmtId="0" fontId="75" fillId="6" borderId="0" xfId="0" applyFont="1" applyFill="1" applyBorder="1" applyAlignment="1">
      <alignment vertical="distributed" textRotation="255"/>
    </xf>
    <xf numFmtId="0" fontId="75" fillId="6" borderId="181" xfId="0" applyFont="1" applyFill="1" applyBorder="1" applyAlignment="1">
      <alignment vertical="distributed" textRotation="255"/>
    </xf>
    <xf numFmtId="0" fontId="75" fillId="6" borderId="177" xfId="0" applyFont="1" applyFill="1" applyBorder="1" applyAlignment="1">
      <alignment vertical="center"/>
    </xf>
    <xf numFmtId="0" fontId="74" fillId="6" borderId="178" xfId="0" applyFont="1" applyFill="1" applyBorder="1" applyAlignment="1">
      <alignment vertical="center"/>
    </xf>
    <xf numFmtId="0" fontId="75" fillId="6" borderId="179" xfId="0" applyFont="1" applyFill="1" applyBorder="1" applyAlignment="1">
      <alignment vertical="center"/>
    </xf>
    <xf numFmtId="0" fontId="71" fillId="6" borderId="177" xfId="0" applyFont="1" applyFill="1" applyBorder="1" applyAlignment="1" applyProtection="1">
      <alignment vertical="center"/>
    </xf>
    <xf numFmtId="0" fontId="71" fillId="6" borderId="179" xfId="0" applyFont="1" applyFill="1" applyBorder="1" applyAlignment="1" applyProtection="1">
      <alignment vertical="center"/>
    </xf>
    <xf numFmtId="0" fontId="74" fillId="6" borderId="175" xfId="0" applyFont="1" applyFill="1" applyBorder="1" applyAlignment="1">
      <alignment vertical="center"/>
    </xf>
    <xf numFmtId="0" fontId="7" fillId="4" borderId="174" xfId="0" applyFont="1" applyFill="1" applyBorder="1" applyAlignment="1">
      <alignment vertical="center"/>
    </xf>
    <xf numFmtId="0" fontId="7" fillId="4" borderId="175" xfId="0" applyFont="1" applyFill="1" applyBorder="1" applyAlignment="1">
      <alignment vertical="center"/>
    </xf>
    <xf numFmtId="0" fontId="7" fillId="4" borderId="184" xfId="0" applyFont="1" applyFill="1" applyBorder="1" applyAlignment="1">
      <alignment vertical="center"/>
    </xf>
    <xf numFmtId="0" fontId="7" fillId="4" borderId="0" xfId="0" applyFont="1" applyFill="1" applyBorder="1" applyAlignment="1">
      <alignment vertical="center"/>
    </xf>
    <xf numFmtId="0" fontId="7" fillId="4" borderId="12" xfId="0" applyFont="1" applyFill="1" applyBorder="1" applyAlignment="1">
      <alignment vertical="center"/>
    </xf>
    <xf numFmtId="0" fontId="7" fillId="4" borderId="180" xfId="0" applyFont="1" applyFill="1" applyBorder="1" applyAlignment="1">
      <alignment vertical="center"/>
    </xf>
    <xf numFmtId="0" fontId="7" fillId="4" borderId="181" xfId="0" applyFont="1" applyFill="1" applyBorder="1" applyAlignment="1">
      <alignment vertical="center"/>
    </xf>
    <xf numFmtId="0" fontId="0" fillId="0" borderId="10" xfId="0" applyBorder="1"/>
    <xf numFmtId="0" fontId="22" fillId="0" borderId="10" xfId="0" applyFont="1" applyBorder="1" applyAlignment="1">
      <alignment horizontal="right" vertical="center"/>
    </xf>
    <xf numFmtId="0" fontId="7" fillId="0" borderId="181" xfId="0" applyFont="1" applyBorder="1" applyAlignment="1">
      <alignment vertical="center"/>
    </xf>
    <xf numFmtId="0" fontId="75" fillId="0" borderId="175" xfId="0" applyFont="1" applyBorder="1" applyAlignment="1">
      <alignment vertical="center"/>
    </xf>
    <xf numFmtId="0" fontId="71" fillId="0" borderId="178" xfId="0" applyFont="1" applyBorder="1" applyAlignment="1">
      <alignment vertical="center"/>
    </xf>
    <xf numFmtId="0" fontId="71" fillId="0" borderId="179" xfId="0" applyFont="1" applyBorder="1" applyAlignment="1">
      <alignment vertical="center"/>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2" fillId="0" borderId="0" xfId="0" applyFont="1" applyBorder="1" applyAlignment="1">
      <alignment horizontal="center" shrinkToFit="1"/>
    </xf>
    <xf numFmtId="0" fontId="7" fillId="0" borderId="0" xfId="0" applyFont="1" applyBorder="1" applyAlignment="1">
      <alignment horizontal="distributed"/>
    </xf>
    <xf numFmtId="179" fontId="19" fillId="0" borderId="0" xfId="0" applyNumberFormat="1" applyFont="1" applyFill="1" applyBorder="1" applyAlignment="1">
      <alignment horizontal="center" vertical="center"/>
    </xf>
    <xf numFmtId="0" fontId="12" fillId="0" borderId="10" xfId="0" applyFont="1" applyBorder="1" applyAlignment="1">
      <alignment vertical="center"/>
    </xf>
    <xf numFmtId="0" fontId="12" fillId="0" borderId="10" xfId="0" applyFont="1" applyBorder="1" applyAlignment="1">
      <alignment horizontal="center" shrinkToFit="1"/>
    </xf>
    <xf numFmtId="0" fontId="7" fillId="0" borderId="10" xfId="0" applyFont="1" applyBorder="1" applyAlignment="1">
      <alignment horizontal="distributed"/>
    </xf>
    <xf numFmtId="0" fontId="7"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74" fillId="0" borderId="0" xfId="0" applyFont="1" applyBorder="1" applyAlignment="1">
      <alignment vertical="center"/>
    </xf>
    <xf numFmtId="0" fontId="71" fillId="6" borderId="175" xfId="0" applyFont="1" applyFill="1" applyBorder="1" applyAlignment="1" applyProtection="1">
      <alignment vertical="center"/>
    </xf>
    <xf numFmtId="0" fontId="71" fillId="6" borderId="0" xfId="0" applyFont="1" applyFill="1" applyBorder="1" applyAlignment="1" applyProtection="1">
      <alignment vertical="center"/>
    </xf>
    <xf numFmtId="0" fontId="75" fillId="6" borderId="0" xfId="0" applyFont="1" applyFill="1" applyBorder="1" applyAlignment="1">
      <alignment vertical="center"/>
    </xf>
    <xf numFmtId="0" fontId="75" fillId="6" borderId="178" xfId="0" applyFont="1" applyFill="1" applyBorder="1" applyAlignment="1">
      <alignment vertical="center"/>
    </xf>
    <xf numFmtId="0" fontId="71" fillId="6" borderId="0" xfId="0" applyFont="1" applyFill="1" applyBorder="1" applyAlignment="1" applyProtection="1">
      <alignment horizontal="center" vertical="center"/>
    </xf>
    <xf numFmtId="0" fontId="76" fillId="6" borderId="0" xfId="0" applyFont="1" applyFill="1" applyBorder="1" applyAlignment="1" applyProtection="1">
      <alignment horizontal="right" vertical="center"/>
    </xf>
    <xf numFmtId="0" fontId="76" fillId="6" borderId="178" xfId="0" applyFont="1" applyFill="1" applyBorder="1" applyAlignment="1" applyProtection="1">
      <alignment horizontal="right" vertical="center"/>
    </xf>
    <xf numFmtId="0" fontId="76" fillId="6" borderId="0" xfId="0" applyFont="1" applyFill="1" applyBorder="1" applyAlignment="1" applyProtection="1">
      <alignment horizontal="center" vertical="center"/>
    </xf>
    <xf numFmtId="0" fontId="76" fillId="6" borderId="178" xfId="0" applyFont="1" applyFill="1" applyBorder="1" applyAlignment="1" applyProtection="1">
      <alignment horizontal="center" vertical="center"/>
    </xf>
    <xf numFmtId="0" fontId="71" fillId="6" borderId="178" xfId="0" applyFont="1" applyFill="1" applyBorder="1" applyAlignment="1" applyProtection="1">
      <alignment horizontal="center" vertical="center"/>
    </xf>
    <xf numFmtId="187" fontId="77" fillId="0" borderId="0" xfId="0" applyNumberFormat="1" applyFont="1" applyBorder="1" applyAlignment="1">
      <alignment vertical="center" shrinkToFit="1"/>
    </xf>
    <xf numFmtId="0" fontId="71" fillId="6" borderId="180" xfId="0" applyFont="1" applyFill="1" applyBorder="1" applyAlignment="1" applyProtection="1">
      <alignment vertical="center"/>
    </xf>
    <xf numFmtId="0" fontId="78" fillId="0" borderId="175" xfId="0" applyFont="1" applyBorder="1" applyAlignment="1">
      <alignment vertical="center"/>
    </xf>
    <xf numFmtId="0" fontId="78" fillId="0" borderId="0" xfId="0" applyFont="1" applyBorder="1" applyAlignment="1">
      <alignment vertical="center"/>
    </xf>
    <xf numFmtId="3" fontId="77" fillId="0" borderId="0" xfId="0" applyNumberFormat="1" applyFont="1" applyBorder="1" applyAlignment="1">
      <alignment vertical="center" shrinkToFit="1"/>
    </xf>
    <xf numFmtId="187" fontId="19" fillId="0" borderId="0" xfId="0" applyNumberFormat="1" applyFont="1" applyBorder="1" applyAlignment="1">
      <alignment vertical="center" shrinkToFit="1"/>
    </xf>
    <xf numFmtId="0" fontId="11" fillId="0" borderId="9"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Border="1" applyAlignment="1">
      <alignment horizontal="center" vertical="center"/>
    </xf>
    <xf numFmtId="0" fontId="6" fillId="0" borderId="0" xfId="0" applyFont="1" applyFill="1" applyBorder="1" applyAlignment="1" applyProtection="1">
      <alignment vertical="center"/>
    </xf>
    <xf numFmtId="0" fontId="79" fillId="0" borderId="185" xfId="0" applyFont="1" applyFill="1" applyBorder="1" applyAlignment="1">
      <alignment vertical="center"/>
    </xf>
    <xf numFmtId="0" fontId="0" fillId="0" borderId="185" xfId="0" applyBorder="1" applyAlignment="1"/>
    <xf numFmtId="0" fontId="7" fillId="0" borderId="185" xfId="0" applyFont="1" applyBorder="1" applyAlignment="1">
      <alignment vertical="center"/>
    </xf>
    <xf numFmtId="0" fontId="7" fillId="0" borderId="186" xfId="0" applyFont="1" applyBorder="1" applyAlignment="1">
      <alignment vertical="center"/>
    </xf>
    <xf numFmtId="0" fontId="80" fillId="0" borderId="0" xfId="0" applyFont="1" applyFill="1" applyBorder="1" applyAlignment="1">
      <alignment horizontal="right" vertical="top" shrinkToFit="1"/>
    </xf>
    <xf numFmtId="0" fontId="7" fillId="0" borderId="85" xfId="0" applyFont="1" applyBorder="1" applyAlignment="1">
      <alignment vertical="center"/>
    </xf>
    <xf numFmtId="0" fontId="0" fillId="0" borderId="0" xfId="0" applyBorder="1" applyAlignment="1">
      <alignment vertical="center"/>
    </xf>
    <xf numFmtId="187" fontId="19" fillId="0" borderId="185" xfId="0" applyNumberFormat="1" applyFont="1" applyBorder="1" applyAlignment="1">
      <alignment vertical="center" shrinkToFit="1"/>
    </xf>
    <xf numFmtId="0" fontId="7" fillId="0" borderId="185" xfId="0" applyFont="1" applyFill="1" applyBorder="1" applyAlignment="1">
      <alignment horizontal="center" vertical="center"/>
    </xf>
    <xf numFmtId="0" fontId="80" fillId="0" borderId="186" xfId="0" applyFont="1" applyFill="1" applyBorder="1" applyAlignment="1">
      <alignment horizontal="right" vertical="top" shrinkToFit="1"/>
    </xf>
    <xf numFmtId="0" fontId="80" fillId="0" borderId="187" xfId="0" applyFont="1" applyFill="1" applyBorder="1" applyAlignment="1">
      <alignment horizontal="right" vertical="top" shrinkToFit="1"/>
    </xf>
    <xf numFmtId="0" fontId="6" fillId="0" borderId="7" xfId="0" applyFont="1" applyBorder="1" applyAlignment="1">
      <alignment vertical="center"/>
    </xf>
    <xf numFmtId="0" fontId="6" fillId="0" borderId="28" xfId="0" applyFont="1" applyBorder="1" applyAlignment="1">
      <alignment vertical="center"/>
    </xf>
    <xf numFmtId="0" fontId="80" fillId="0" borderId="28" xfId="0" applyFont="1" applyFill="1" applyBorder="1" applyAlignment="1">
      <alignment horizontal="right" vertical="top" shrinkToFit="1"/>
    </xf>
    <xf numFmtId="0" fontId="0" fillId="0" borderId="4" xfId="0" applyBorder="1" applyAlignment="1"/>
    <xf numFmtId="186" fontId="14" fillId="0" borderId="0" xfId="0" applyNumberFormat="1" applyFont="1" applyFill="1" applyBorder="1" applyAlignment="1" applyProtection="1">
      <alignment horizontal="center" vertical="center"/>
    </xf>
    <xf numFmtId="187" fontId="77" fillId="0" borderId="0" xfId="0" applyNumberFormat="1" applyFont="1" applyBorder="1" applyAlignment="1">
      <alignment horizontal="right" vertical="center" shrinkToFit="1"/>
    </xf>
    <xf numFmtId="187" fontId="77" fillId="0" borderId="181" xfId="0" applyNumberFormat="1" applyFont="1" applyBorder="1" applyAlignment="1">
      <alignment horizontal="right" vertical="center" shrinkToFit="1"/>
    </xf>
    <xf numFmtId="0" fontId="78" fillId="0" borderId="176" xfId="0" applyFont="1" applyBorder="1" applyAlignment="1">
      <alignment vertical="center"/>
    </xf>
    <xf numFmtId="0" fontId="78" fillId="0" borderId="181" xfId="0" applyFont="1" applyBorder="1" applyAlignment="1">
      <alignment vertical="center"/>
    </xf>
    <xf numFmtId="0" fontId="75" fillId="4" borderId="0" xfId="0" applyFont="1" applyFill="1" applyBorder="1" applyAlignment="1">
      <alignment vertical="center"/>
    </xf>
    <xf numFmtId="0" fontId="71" fillId="4" borderId="181" xfId="0" applyFont="1" applyFill="1" applyBorder="1" applyAlignment="1">
      <alignment vertical="center"/>
    </xf>
    <xf numFmtId="0" fontId="71" fillId="4" borderId="0" xfId="0" applyFont="1" applyFill="1" applyBorder="1" applyAlignment="1">
      <alignment vertical="center"/>
    </xf>
    <xf numFmtId="0" fontId="6" fillId="6" borderId="177" xfId="0" applyFont="1" applyFill="1" applyBorder="1" applyAlignment="1">
      <alignment vertical="center"/>
    </xf>
    <xf numFmtId="0" fontId="71" fillId="6" borderId="174" xfId="0" applyFont="1" applyFill="1" applyBorder="1" applyAlignment="1"/>
    <xf numFmtId="0" fontId="71" fillId="6" borderId="175" xfId="0" applyFont="1" applyFill="1" applyBorder="1" applyAlignment="1"/>
    <xf numFmtId="0" fontId="74" fillId="6" borderId="175" xfId="0" applyFont="1" applyFill="1" applyBorder="1" applyAlignment="1"/>
    <xf numFmtId="0" fontId="74" fillId="6" borderId="176" xfId="0" applyFont="1" applyFill="1" applyBorder="1" applyAlignment="1"/>
    <xf numFmtId="0" fontId="71" fillId="6" borderId="178" xfId="0" applyFont="1" applyFill="1" applyBorder="1" applyAlignment="1"/>
    <xf numFmtId="0" fontId="74" fillId="6" borderId="178" xfId="0" applyFont="1" applyFill="1" applyBorder="1" applyAlignment="1"/>
    <xf numFmtId="0" fontId="74" fillId="6" borderId="179" xfId="0" applyFont="1" applyFill="1" applyBorder="1" applyAlignment="1">
      <alignment vertical="center"/>
    </xf>
    <xf numFmtId="0" fontId="6" fillId="6" borderId="178" xfId="0" applyFont="1" applyFill="1" applyBorder="1" applyAlignment="1">
      <alignment vertical="center"/>
    </xf>
    <xf numFmtId="0" fontId="6" fillId="6" borderId="179" xfId="0" applyFont="1" applyFill="1" applyBorder="1" applyAlignment="1">
      <alignment vertical="center"/>
    </xf>
    <xf numFmtId="0" fontId="78" fillId="6" borderId="174" xfId="0" applyFont="1" applyFill="1" applyBorder="1" applyAlignment="1">
      <alignment vertical="center"/>
    </xf>
    <xf numFmtId="0" fontId="75" fillId="6" borderId="180" xfId="0" applyFont="1" applyFill="1" applyBorder="1" applyAlignment="1"/>
    <xf numFmtId="0" fontId="74" fillId="6" borderId="180" xfId="0" applyFont="1" applyFill="1" applyBorder="1" applyAlignment="1">
      <alignment vertical="center"/>
    </xf>
    <xf numFmtId="0" fontId="75" fillId="6" borderId="177" xfId="0" applyFont="1" applyFill="1" applyBorder="1" applyAlignment="1"/>
    <xf numFmtId="0" fontId="71" fillId="6" borderId="174" xfId="0" applyFont="1" applyFill="1" applyBorder="1" applyAlignment="1">
      <alignment vertical="center"/>
    </xf>
    <xf numFmtId="0" fontId="75" fillId="6" borderId="180" xfId="0" applyFont="1" applyFill="1" applyBorder="1" applyAlignment="1">
      <alignment vertical="distributed" textRotation="255"/>
    </xf>
    <xf numFmtId="183" fontId="72" fillId="6" borderId="175" xfId="0" applyNumberFormat="1" applyFont="1" applyFill="1" applyBorder="1" applyAlignment="1">
      <alignment vertical="center"/>
    </xf>
    <xf numFmtId="183" fontId="72" fillId="6" borderId="0" xfId="0" applyNumberFormat="1" applyFont="1" applyFill="1" applyBorder="1" applyAlignment="1">
      <alignment vertical="center"/>
    </xf>
    <xf numFmtId="183" fontId="72" fillId="6" borderId="178" xfId="0" applyNumberFormat="1" applyFont="1" applyFill="1" applyBorder="1" applyAlignment="1">
      <alignment vertical="center"/>
    </xf>
    <xf numFmtId="0" fontId="6" fillId="6" borderId="176" xfId="0" applyFont="1" applyFill="1" applyBorder="1" applyAlignment="1" applyProtection="1">
      <alignment vertical="center"/>
    </xf>
    <xf numFmtId="0" fontId="6" fillId="6" borderId="181" xfId="0" applyFont="1" applyFill="1" applyBorder="1" applyAlignment="1" applyProtection="1">
      <alignment vertical="center"/>
    </xf>
    <xf numFmtId="0" fontId="6" fillId="6" borderId="179" xfId="0" applyFont="1" applyFill="1" applyBorder="1" applyAlignment="1" applyProtection="1">
      <alignment vertical="center"/>
    </xf>
    <xf numFmtId="183" fontId="72" fillId="6" borderId="180" xfId="0" applyNumberFormat="1" applyFont="1" applyFill="1" applyBorder="1" applyAlignment="1">
      <alignment vertical="center"/>
    </xf>
    <xf numFmtId="183" fontId="72" fillId="6" borderId="177" xfId="0" applyNumberFormat="1" applyFont="1" applyFill="1" applyBorder="1" applyAlignment="1">
      <alignment vertical="center"/>
    </xf>
    <xf numFmtId="185" fontId="72" fillId="6" borderId="0" xfId="0" applyNumberFormat="1" applyFont="1" applyFill="1" applyBorder="1" applyAlignment="1" applyProtection="1">
      <alignment horizontal="center" vertical="center"/>
    </xf>
    <xf numFmtId="186" fontId="72" fillId="6" borderId="0" xfId="0" applyNumberFormat="1" applyFont="1" applyFill="1" applyBorder="1" applyAlignment="1" applyProtection="1">
      <alignment horizontal="center" vertical="center"/>
    </xf>
    <xf numFmtId="0" fontId="71" fillId="6" borderId="178" xfId="0" applyFont="1" applyFill="1" applyBorder="1" applyAlignment="1" applyProtection="1">
      <alignment vertical="center"/>
    </xf>
    <xf numFmtId="185" fontId="72" fillId="6" borderId="178" xfId="0" applyNumberFormat="1" applyFont="1" applyFill="1" applyBorder="1" applyAlignment="1" applyProtection="1">
      <alignment horizontal="center" vertical="center"/>
    </xf>
    <xf numFmtId="186" fontId="72" fillId="6" borderId="178" xfId="0" applyNumberFormat="1" applyFont="1" applyFill="1" applyBorder="1" applyAlignment="1" applyProtection="1">
      <alignment horizontal="center" vertical="center"/>
    </xf>
    <xf numFmtId="186" fontId="72" fillId="6" borderId="180" xfId="0" applyNumberFormat="1" applyFont="1" applyFill="1" applyBorder="1" applyAlignment="1" applyProtection="1">
      <alignment horizontal="center" vertical="center"/>
    </xf>
    <xf numFmtId="184" fontId="72" fillId="6" borderId="0" xfId="0" applyNumberFormat="1" applyFont="1" applyFill="1" applyBorder="1" applyAlignment="1" applyProtection="1">
      <alignment horizontal="center" vertical="center"/>
    </xf>
    <xf numFmtId="186" fontId="72" fillId="6" borderId="181" xfId="0" applyNumberFormat="1" applyFont="1" applyFill="1" applyBorder="1" applyAlignment="1" applyProtection="1">
      <alignment horizontal="center" vertical="center"/>
    </xf>
    <xf numFmtId="0" fontId="76" fillId="6" borderId="177" xfId="0" applyFont="1" applyFill="1" applyBorder="1" applyAlignment="1" applyProtection="1">
      <alignment horizontal="right" vertical="center"/>
    </xf>
    <xf numFmtId="184" fontId="72" fillId="6" borderId="178" xfId="0" applyNumberFormat="1" applyFont="1" applyFill="1" applyBorder="1" applyAlignment="1" applyProtection="1">
      <alignment horizontal="center" vertical="center"/>
    </xf>
    <xf numFmtId="186" fontId="72" fillId="6" borderId="179" xfId="0" applyNumberFormat="1" applyFont="1" applyFill="1" applyBorder="1" applyAlignment="1" applyProtection="1">
      <alignment horizontal="center" vertical="center"/>
    </xf>
    <xf numFmtId="0" fontId="81" fillId="6" borderId="178" xfId="0" applyFont="1" applyFill="1" applyBorder="1" applyAlignment="1">
      <alignment wrapText="1"/>
    </xf>
    <xf numFmtId="0" fontId="72" fillId="6" borderId="175" xfId="0" applyFont="1" applyFill="1" applyBorder="1" applyAlignment="1" applyProtection="1">
      <alignment vertical="center"/>
    </xf>
    <xf numFmtId="0" fontId="72" fillId="6" borderId="0" xfId="0" applyFont="1" applyFill="1" applyBorder="1" applyAlignment="1" applyProtection="1">
      <alignment vertical="center"/>
    </xf>
    <xf numFmtId="0" fontId="72" fillId="6" borderId="178" xfId="0" applyFont="1" applyFill="1" applyBorder="1" applyAlignment="1" applyProtection="1">
      <alignment vertical="center"/>
    </xf>
    <xf numFmtId="0" fontId="6" fillId="8" borderId="1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vertical="center"/>
    </xf>
    <xf numFmtId="181" fontId="21" fillId="0" borderId="0" xfId="0" applyNumberFormat="1" applyFont="1" applyFill="1" applyBorder="1" applyAlignment="1" applyProtection="1">
      <alignment vertical="center"/>
    </xf>
    <xf numFmtId="177" fontId="20" fillId="0" borderId="0" xfId="0" applyNumberFormat="1" applyFont="1" applyFill="1" applyBorder="1" applyAlignment="1" applyProtection="1">
      <alignment vertical="center"/>
    </xf>
    <xf numFmtId="0" fontId="0" fillId="0" borderId="0" xfId="0" applyFill="1" applyBorder="1" applyAlignment="1"/>
    <xf numFmtId="182"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center" vertical="center" shrinkToFit="1"/>
    </xf>
    <xf numFmtId="0" fontId="0" fillId="0" borderId="0" xfId="0" applyFill="1" applyBorder="1"/>
    <xf numFmtId="0" fontId="21" fillId="0" borderId="25" xfId="0" applyFont="1" applyBorder="1" applyAlignment="1" applyProtection="1">
      <alignment horizontal="center" vertical="center"/>
    </xf>
    <xf numFmtId="0" fontId="21" fillId="0" borderId="62" xfId="0" applyFont="1" applyBorder="1" applyAlignment="1" applyProtection="1">
      <alignment horizontal="center" vertical="center"/>
    </xf>
    <xf numFmtId="177" fontId="21" fillId="0" borderId="23" xfId="0" applyNumberFormat="1" applyFont="1" applyFill="1" applyBorder="1" applyAlignment="1" applyProtection="1">
      <alignment vertical="center"/>
    </xf>
    <xf numFmtId="177" fontId="20" fillId="0" borderId="21" xfId="0" applyNumberFormat="1" applyFont="1" applyFill="1" applyBorder="1" applyAlignment="1" applyProtection="1">
      <alignment vertical="center"/>
    </xf>
    <xf numFmtId="177" fontId="21" fillId="0" borderId="21" xfId="0" applyNumberFormat="1" applyFont="1" applyFill="1" applyBorder="1" applyAlignment="1" applyProtection="1">
      <alignment vertical="center"/>
    </xf>
    <xf numFmtId="0" fontId="74" fillId="4" borderId="0" xfId="0" applyFont="1" applyFill="1" applyBorder="1" applyAlignment="1">
      <alignment horizontal="center" vertical="center"/>
    </xf>
    <xf numFmtId="0" fontId="74" fillId="0" borderId="0" xfId="0" applyFont="1" applyBorder="1" applyAlignment="1">
      <alignment vertical="center"/>
    </xf>
    <xf numFmtId="0" fontId="74" fillId="0" borderId="188" xfId="0" applyFont="1" applyBorder="1" applyAlignment="1">
      <alignment vertical="center"/>
    </xf>
    <xf numFmtId="0" fontId="71" fillId="4" borderId="189" xfId="0" applyFont="1" applyFill="1" applyBorder="1" applyAlignment="1">
      <alignment vertical="center"/>
    </xf>
    <xf numFmtId="0" fontId="71" fillId="4" borderId="190" xfId="0" applyFont="1" applyFill="1" applyBorder="1" applyAlignment="1">
      <alignment vertical="center"/>
    </xf>
    <xf numFmtId="0" fontId="74" fillId="4" borderId="191" xfId="0" applyFont="1" applyFill="1" applyBorder="1" applyAlignment="1">
      <alignment horizontal="center" vertical="center"/>
    </xf>
    <xf numFmtId="0" fontId="71" fillId="4" borderId="191" xfId="0" applyFont="1" applyFill="1" applyBorder="1" applyAlignment="1">
      <alignment vertical="center"/>
    </xf>
    <xf numFmtId="0" fontId="71" fillId="4" borderId="192" xfId="0" applyFont="1" applyFill="1" applyBorder="1" applyAlignment="1">
      <alignment vertical="center"/>
    </xf>
    <xf numFmtId="0" fontId="71" fillId="4" borderId="193" xfId="0" applyFont="1" applyFill="1" applyBorder="1" applyAlignment="1">
      <alignment vertical="center"/>
    </xf>
    <xf numFmtId="0" fontId="71" fillId="4" borderId="194" xfId="0" applyFont="1" applyFill="1" applyBorder="1" applyAlignment="1">
      <alignment vertical="center"/>
    </xf>
    <xf numFmtId="49" fontId="82" fillId="0" borderId="0" xfId="3" applyNumberFormat="1" applyFont="1" applyFill="1" applyBorder="1" applyAlignment="1">
      <alignment vertical="center"/>
    </xf>
    <xf numFmtId="0" fontId="43" fillId="0" borderId="0" xfId="3" applyFont="1" applyBorder="1" applyAlignment="1">
      <alignment horizontal="center" vertical="center"/>
    </xf>
    <xf numFmtId="0" fontId="43" fillId="0" borderId="0" xfId="3" applyFont="1" applyFill="1" applyBorder="1" applyAlignment="1">
      <alignment horizontal="center" vertical="center"/>
    </xf>
    <xf numFmtId="0" fontId="43" fillId="0" borderId="0" xfId="3" applyFont="1" applyBorder="1" applyAlignment="1">
      <alignment horizontal="center" vertical="center"/>
    </xf>
    <xf numFmtId="0" fontId="0" fillId="0" borderId="0" xfId="0"/>
    <xf numFmtId="0" fontId="0" fillId="10" borderId="0" xfId="0" applyFill="1"/>
    <xf numFmtId="0" fontId="96" fillId="10" borderId="0" xfId="0" applyFont="1" applyFill="1"/>
    <xf numFmtId="0" fontId="7" fillId="10" borderId="0" xfId="0" applyFont="1" applyFill="1" applyAlignment="1">
      <alignment vertical="center"/>
    </xf>
    <xf numFmtId="0" fontId="13" fillId="10" borderId="0" xfId="0" applyFont="1" applyFill="1" applyBorder="1" applyAlignment="1">
      <alignment vertical="center"/>
    </xf>
    <xf numFmtId="0" fontId="4" fillId="10" borderId="0" xfId="0" applyFont="1" applyFill="1" applyAlignment="1">
      <alignment vertical="center"/>
    </xf>
    <xf numFmtId="0" fontId="0" fillId="10" borderId="20" xfId="0" applyFill="1" applyBorder="1" applyAlignment="1"/>
    <xf numFmtId="0" fontId="0" fillId="10" borderId="223" xfId="0" applyFill="1" applyBorder="1" applyAlignment="1"/>
    <xf numFmtId="0" fontId="0" fillId="10" borderId="223" xfId="0" applyFill="1" applyBorder="1"/>
    <xf numFmtId="0" fontId="0" fillId="10" borderId="23" xfId="0" applyFill="1" applyBorder="1"/>
    <xf numFmtId="0" fontId="100" fillId="10" borderId="0" xfId="0" applyFont="1" applyFill="1"/>
    <xf numFmtId="0" fontId="0" fillId="10" borderId="61" xfId="0" applyFill="1" applyBorder="1"/>
    <xf numFmtId="0" fontId="0" fillId="11" borderId="61" xfId="0" applyFill="1" applyBorder="1" applyProtection="1"/>
    <xf numFmtId="0" fontId="96" fillId="10" borderId="61" xfId="0" applyFont="1" applyFill="1" applyBorder="1"/>
    <xf numFmtId="0" fontId="21" fillId="10" borderId="227" xfId="0" applyFont="1" applyFill="1" applyBorder="1" applyAlignment="1">
      <alignment vertical="center"/>
    </xf>
    <xf numFmtId="0" fontId="21" fillId="10" borderId="228" xfId="0" applyFont="1" applyFill="1" applyBorder="1" applyAlignment="1">
      <alignment vertical="center"/>
    </xf>
    <xf numFmtId="0" fontId="21" fillId="10" borderId="229" xfId="0" applyFont="1" applyFill="1" applyBorder="1" applyAlignment="1">
      <alignment vertical="center"/>
    </xf>
    <xf numFmtId="0" fontId="98" fillId="10" borderId="0" xfId="0" applyFont="1" applyFill="1"/>
    <xf numFmtId="0" fontId="21" fillId="10" borderId="0" xfId="0" applyFont="1" applyFill="1"/>
    <xf numFmtId="0" fontId="4" fillId="10" borderId="233" xfId="0" applyFont="1" applyFill="1" applyBorder="1" applyAlignment="1">
      <alignment vertical="center"/>
    </xf>
    <xf numFmtId="0" fontId="0" fillId="10" borderId="0" xfId="0" applyFill="1" applyBorder="1"/>
    <xf numFmtId="0" fontId="100" fillId="9" borderId="0" xfId="0" applyFont="1" applyFill="1"/>
    <xf numFmtId="0" fontId="100" fillId="10" borderId="0" xfId="0" applyFont="1" applyFill="1" applyBorder="1"/>
    <xf numFmtId="0" fontId="0" fillId="10" borderId="243" xfId="0" applyFill="1" applyBorder="1"/>
    <xf numFmtId="0" fontId="98" fillId="10" borderId="243" xfId="0" quotePrefix="1" applyFont="1" applyFill="1" applyBorder="1"/>
    <xf numFmtId="0" fontId="98" fillId="10" borderId="245" xfId="0" applyFont="1" applyFill="1" applyBorder="1" applyAlignment="1">
      <alignment vertical="center"/>
    </xf>
    <xf numFmtId="0" fontId="98" fillId="10" borderId="246" xfId="0" applyFont="1" applyFill="1" applyBorder="1" applyAlignment="1">
      <alignment vertical="center"/>
    </xf>
    <xf numFmtId="0" fontId="98" fillId="10" borderId="247" xfId="0" applyFont="1" applyFill="1" applyBorder="1" applyAlignment="1">
      <alignment vertical="center"/>
    </xf>
    <xf numFmtId="0" fontId="0" fillId="10" borderId="250" xfId="0" applyFill="1" applyBorder="1"/>
    <xf numFmtId="0" fontId="98" fillId="10" borderId="251" xfId="0" applyFont="1" applyFill="1" applyBorder="1" applyAlignment="1">
      <alignment vertical="center"/>
    </xf>
    <xf numFmtId="0" fontId="98" fillId="10" borderId="0" xfId="0" applyFont="1" applyFill="1" applyBorder="1" applyAlignment="1">
      <alignment vertical="center"/>
    </xf>
    <xf numFmtId="0" fontId="98" fillId="10" borderId="252" xfId="0" applyFont="1" applyFill="1" applyBorder="1" applyAlignment="1">
      <alignment vertical="center"/>
    </xf>
    <xf numFmtId="0" fontId="98" fillId="10" borderId="253" xfId="0" applyFont="1" applyFill="1" applyBorder="1" applyAlignment="1">
      <alignment vertical="center"/>
    </xf>
    <xf numFmtId="0" fontId="98" fillId="10" borderId="254" xfId="0" applyFont="1" applyFill="1" applyBorder="1" applyAlignment="1">
      <alignment vertical="center"/>
    </xf>
    <xf numFmtId="0" fontId="98" fillId="10" borderId="255" xfId="0" applyFont="1" applyFill="1" applyBorder="1" applyAlignment="1">
      <alignment horizontal="left" vertical="center"/>
    </xf>
    <xf numFmtId="0" fontId="98" fillId="10" borderId="255" xfId="0" applyFont="1" applyFill="1" applyBorder="1" applyAlignment="1">
      <alignment vertical="center"/>
    </xf>
    <xf numFmtId="0" fontId="98" fillId="10" borderId="256" xfId="0" applyFont="1" applyFill="1" applyBorder="1" applyAlignment="1">
      <alignment vertical="center"/>
    </xf>
    <xf numFmtId="0" fontId="98" fillId="10" borderId="257" xfId="0" applyFont="1" applyFill="1" applyBorder="1" applyAlignment="1">
      <alignment vertical="center"/>
    </xf>
    <xf numFmtId="0" fontId="98" fillId="10" borderId="258" xfId="0" applyFont="1" applyFill="1" applyBorder="1" applyAlignment="1">
      <alignment vertical="center"/>
    </xf>
    <xf numFmtId="0" fontId="98" fillId="10" borderId="259" xfId="0" applyFont="1" applyFill="1" applyBorder="1" applyAlignment="1">
      <alignment vertical="center"/>
    </xf>
    <xf numFmtId="0" fontId="98" fillId="10" borderId="260" xfId="0" applyFont="1" applyFill="1" applyBorder="1" applyAlignment="1">
      <alignment vertical="center"/>
    </xf>
    <xf numFmtId="0" fontId="98" fillId="10" borderId="261" xfId="0" applyFont="1" applyFill="1" applyBorder="1" applyAlignment="1">
      <alignment vertical="center"/>
    </xf>
    <xf numFmtId="0" fontId="98" fillId="10" borderId="262" xfId="0" applyFont="1" applyFill="1" applyBorder="1" applyAlignment="1">
      <alignment vertical="center"/>
    </xf>
    <xf numFmtId="0" fontId="98" fillId="10" borderId="263" xfId="0" applyFont="1" applyFill="1" applyBorder="1" applyAlignment="1">
      <alignment vertical="center"/>
    </xf>
    <xf numFmtId="0" fontId="98" fillId="10" borderId="264" xfId="0" applyFont="1" applyFill="1" applyBorder="1" applyAlignment="1">
      <alignment vertical="center"/>
    </xf>
    <xf numFmtId="0" fontId="98" fillId="10" borderId="265" xfId="0" applyFont="1" applyFill="1" applyBorder="1" applyAlignment="1">
      <alignment vertical="center"/>
    </xf>
    <xf numFmtId="0" fontId="98" fillId="9" borderId="265" xfId="0" applyFont="1" applyFill="1" applyBorder="1" applyAlignment="1">
      <alignment vertical="center"/>
    </xf>
    <xf numFmtId="0" fontId="98" fillId="10" borderId="267" xfId="0" applyFont="1" applyFill="1" applyBorder="1" applyAlignment="1">
      <alignment vertical="center"/>
    </xf>
    <xf numFmtId="0" fontId="98" fillId="10" borderId="268" xfId="0" applyFont="1" applyFill="1" applyBorder="1" applyAlignment="1">
      <alignment vertical="center"/>
    </xf>
    <xf numFmtId="0" fontId="98" fillId="9" borderId="268" xfId="0" applyFont="1" applyFill="1" applyBorder="1" applyAlignment="1">
      <alignment vertical="center"/>
    </xf>
    <xf numFmtId="0" fontId="98" fillId="10" borderId="269" xfId="0" applyFont="1" applyFill="1" applyBorder="1" applyAlignment="1">
      <alignment vertical="center"/>
    </xf>
    <xf numFmtId="0" fontId="0" fillId="10" borderId="0" xfId="0" applyFont="1" applyFill="1"/>
    <xf numFmtId="0" fontId="98" fillId="10" borderId="270" xfId="0" applyFont="1" applyFill="1" applyBorder="1" applyAlignment="1">
      <alignment vertical="center"/>
    </xf>
    <xf numFmtId="0" fontId="0" fillId="10" borderId="262" xfId="0" applyFill="1" applyBorder="1"/>
    <xf numFmtId="0" fontId="0" fillId="10" borderId="263" xfId="0" applyFill="1" applyBorder="1"/>
    <xf numFmtId="0" fontId="0" fillId="10" borderId="265" xfId="0" applyFill="1" applyBorder="1"/>
    <xf numFmtId="0" fontId="0" fillId="9" borderId="265" xfId="0" applyFill="1" applyBorder="1"/>
    <xf numFmtId="0" fontId="0" fillId="9" borderId="273" xfId="0" applyFill="1" applyBorder="1"/>
    <xf numFmtId="0" fontId="0" fillId="10" borderId="274" xfId="0" applyFill="1" applyBorder="1"/>
    <xf numFmtId="0" fontId="98" fillId="10" borderId="274" xfId="0" applyFont="1" applyFill="1" applyBorder="1"/>
    <xf numFmtId="0" fontId="98" fillId="10" borderId="0" xfId="0" applyFont="1" applyFill="1" applyBorder="1"/>
    <xf numFmtId="0" fontId="98" fillId="10" borderId="266" xfId="0" applyFont="1" applyFill="1" applyBorder="1"/>
    <xf numFmtId="0" fontId="98" fillId="10" borderId="277" xfId="0" applyFont="1" applyFill="1" applyBorder="1"/>
    <xf numFmtId="0" fontId="98" fillId="10" borderId="279" xfId="0" applyFont="1" applyFill="1" applyBorder="1"/>
    <xf numFmtId="0" fontId="98" fillId="10" borderId="255" xfId="0" applyFont="1" applyFill="1" applyBorder="1"/>
    <xf numFmtId="0" fontId="98" fillId="9" borderId="255" xfId="0" applyFont="1" applyFill="1" applyBorder="1"/>
    <xf numFmtId="0" fontId="98" fillId="10" borderId="267" xfId="0" applyFont="1" applyFill="1" applyBorder="1"/>
    <xf numFmtId="0" fontId="98" fillId="10" borderId="268" xfId="0" applyFont="1" applyFill="1" applyBorder="1"/>
    <xf numFmtId="0" fontId="98" fillId="10" borderId="269" xfId="0" applyFont="1" applyFill="1" applyBorder="1"/>
    <xf numFmtId="0" fontId="98" fillId="10" borderId="280" xfId="0" applyFont="1" applyFill="1" applyBorder="1"/>
    <xf numFmtId="0" fontId="98" fillId="10" borderId="281" xfId="0" applyFont="1" applyFill="1" applyBorder="1"/>
    <xf numFmtId="0" fontId="98" fillId="10" borderId="282" xfId="0" applyFont="1" applyFill="1" applyBorder="1"/>
    <xf numFmtId="0" fontId="0" fillId="10" borderId="252" xfId="0" applyFont="1" applyFill="1" applyBorder="1" applyAlignment="1">
      <alignment vertical="center"/>
    </xf>
    <xf numFmtId="0" fontId="98" fillId="10" borderId="284" xfId="0" applyFont="1" applyFill="1" applyBorder="1" applyAlignment="1">
      <alignment vertical="center"/>
    </xf>
    <xf numFmtId="0" fontId="98" fillId="10" borderId="275" xfId="0" applyFont="1" applyFill="1" applyBorder="1" applyAlignment="1">
      <alignment vertical="center"/>
    </xf>
    <xf numFmtId="0" fontId="98" fillId="9" borderId="0" xfId="0" applyFont="1" applyFill="1" applyBorder="1" applyAlignment="1">
      <alignment vertical="center"/>
    </xf>
    <xf numFmtId="0" fontId="98" fillId="10" borderId="262" xfId="0" applyFont="1" applyFill="1" applyBorder="1"/>
    <xf numFmtId="0" fontId="98" fillId="10" borderId="252" xfId="0" applyFont="1" applyFill="1" applyBorder="1" applyAlignment="1"/>
    <xf numFmtId="0" fontId="98" fillId="10" borderId="287" xfId="0" applyFont="1" applyFill="1" applyBorder="1" applyAlignment="1">
      <alignment vertical="center"/>
    </xf>
    <xf numFmtId="0" fontId="0" fillId="10" borderId="288" xfId="0" applyFill="1" applyBorder="1"/>
    <xf numFmtId="0" fontId="98" fillId="10" borderId="288" xfId="0" applyFont="1" applyFill="1" applyBorder="1" applyAlignment="1">
      <alignment vertical="center"/>
    </xf>
    <xf numFmtId="0" fontId="0" fillId="10" borderId="289" xfId="0" applyFill="1" applyBorder="1"/>
    <xf numFmtId="0" fontId="98" fillId="10" borderId="290" xfId="0" applyFont="1" applyFill="1" applyBorder="1" applyAlignment="1">
      <alignment vertical="center"/>
    </xf>
    <xf numFmtId="0" fontId="98" fillId="10" borderId="262" xfId="0" applyFont="1" applyFill="1" applyBorder="1" applyAlignment="1"/>
    <xf numFmtId="0" fontId="0" fillId="10" borderId="291" xfId="0" applyFill="1" applyBorder="1"/>
    <xf numFmtId="0" fontId="0" fillId="9" borderId="292" xfId="0" applyFill="1" applyBorder="1"/>
    <xf numFmtId="0" fontId="0" fillId="9" borderId="0" xfId="0" applyFill="1" applyBorder="1"/>
    <xf numFmtId="0" fontId="0" fillId="9" borderId="277" xfId="0" applyFill="1" applyBorder="1"/>
    <xf numFmtId="0" fontId="0" fillId="10" borderId="292" xfId="0" applyFill="1" applyBorder="1"/>
    <xf numFmtId="0" fontId="98" fillId="10" borderId="0" xfId="0" applyFont="1" applyFill="1" applyBorder="1" applyAlignment="1"/>
    <xf numFmtId="0" fontId="0" fillId="10" borderId="293" xfId="0" applyFill="1" applyBorder="1"/>
    <xf numFmtId="0" fontId="98" fillId="10" borderId="267" xfId="0" quotePrefix="1" applyFont="1" applyFill="1" applyBorder="1"/>
    <xf numFmtId="0" fontId="0" fillId="10" borderId="294" xfId="0" applyFill="1" applyBorder="1"/>
    <xf numFmtId="0" fontId="0" fillId="10" borderId="273" xfId="0" applyFill="1" applyBorder="1"/>
    <xf numFmtId="0" fontId="0" fillId="10" borderId="295" xfId="0" applyFill="1" applyBorder="1"/>
    <xf numFmtId="0" fontId="0" fillId="10" borderId="296" xfId="0" applyFill="1" applyBorder="1"/>
    <xf numFmtId="0" fontId="0" fillId="10" borderId="297" xfId="0" applyFill="1" applyBorder="1"/>
    <xf numFmtId="0" fontId="0" fillId="10" borderId="297" xfId="0" applyFont="1" applyFill="1" applyBorder="1"/>
    <xf numFmtId="0" fontId="0" fillId="10" borderId="298" xfId="0" applyFill="1" applyBorder="1"/>
    <xf numFmtId="0" fontId="98" fillId="10" borderId="299" xfId="0" applyFont="1" applyFill="1" applyBorder="1" applyAlignment="1">
      <alignment vertical="center"/>
    </xf>
    <xf numFmtId="0" fontId="98" fillId="9" borderId="252" xfId="0" applyFont="1" applyFill="1" applyBorder="1" applyAlignment="1">
      <alignment vertical="center"/>
    </xf>
    <xf numFmtId="0" fontId="0" fillId="10" borderId="300" xfId="0" applyFill="1" applyBorder="1"/>
    <xf numFmtId="0" fontId="0" fillId="10" borderId="301" xfId="0" applyFill="1" applyBorder="1"/>
    <xf numFmtId="0" fontId="21" fillId="10" borderId="301" xfId="0" applyFont="1" applyFill="1" applyBorder="1"/>
    <xf numFmtId="0" fontId="0" fillId="10" borderId="302" xfId="0" applyFill="1" applyBorder="1"/>
    <xf numFmtId="0" fontId="98" fillId="10" borderId="303" xfId="0" applyFont="1" applyFill="1" applyBorder="1" applyAlignment="1">
      <alignment vertical="center"/>
    </xf>
    <xf numFmtId="0" fontId="98" fillId="10" borderId="250" xfId="0" applyFont="1" applyFill="1" applyBorder="1" applyAlignment="1">
      <alignment vertical="center"/>
    </xf>
    <xf numFmtId="0" fontId="98" fillId="9" borderId="250" xfId="0" applyFont="1" applyFill="1" applyBorder="1" applyAlignment="1">
      <alignment vertical="center"/>
    </xf>
    <xf numFmtId="0" fontId="98" fillId="10" borderId="304" xfId="0" applyFont="1" applyFill="1" applyBorder="1" applyAlignment="1">
      <alignment vertical="center"/>
    </xf>
    <xf numFmtId="0" fontId="0" fillId="10" borderId="277" xfId="0" applyFill="1" applyBorder="1"/>
    <xf numFmtId="0" fontId="98" fillId="10" borderId="308" xfId="0" quotePrefix="1" applyFont="1" applyFill="1" applyBorder="1"/>
    <xf numFmtId="0" fontId="98" fillId="10" borderId="265" xfId="0" applyFont="1" applyFill="1" applyBorder="1"/>
    <xf numFmtId="0" fontId="0" fillId="10" borderId="309" xfId="0" applyFill="1" applyBorder="1"/>
    <xf numFmtId="0" fontId="0" fillId="10" borderId="311" xfId="0" applyFill="1" applyBorder="1"/>
    <xf numFmtId="0" fontId="0" fillId="10" borderId="239" xfId="0" applyFill="1" applyBorder="1" applyAlignment="1">
      <alignment horizontal="center"/>
    </xf>
    <xf numFmtId="0" fontId="0" fillId="10" borderId="240" xfId="0" applyFill="1" applyBorder="1" applyAlignment="1">
      <alignment horizontal="center"/>
    </xf>
    <xf numFmtId="0" fontId="0" fillId="10" borderId="0" xfId="0" applyFill="1" applyAlignment="1">
      <alignment horizontal="center"/>
    </xf>
    <xf numFmtId="0" fontId="0" fillId="10" borderId="0" xfId="0" quotePrefix="1" applyFill="1"/>
    <xf numFmtId="0" fontId="0" fillId="0" borderId="297" xfId="0" applyFont="1" applyBorder="1"/>
    <xf numFmtId="0" fontId="0" fillId="10" borderId="240" xfId="0" applyFill="1" applyBorder="1"/>
    <xf numFmtId="0" fontId="0" fillId="10" borderId="241" xfId="0" applyFill="1" applyBorder="1"/>
    <xf numFmtId="0" fontId="21" fillId="0" borderId="296" xfId="0" applyFont="1" applyBorder="1"/>
    <xf numFmtId="0" fontId="0" fillId="10" borderId="242" xfId="0" applyFill="1" applyBorder="1"/>
    <xf numFmtId="0" fontId="0" fillId="10" borderId="244" xfId="0" applyFill="1" applyBorder="1"/>
    <xf numFmtId="0" fontId="98" fillId="10" borderId="258" xfId="0" applyFont="1" applyFill="1" applyBorder="1"/>
    <xf numFmtId="0" fontId="0" fillId="10" borderId="252" xfId="0" applyFill="1" applyBorder="1"/>
    <xf numFmtId="0" fontId="21" fillId="10" borderId="283" xfId="0" applyFont="1" applyFill="1" applyBorder="1"/>
    <xf numFmtId="0" fontId="98" fillId="10" borderId="242" xfId="0" applyFont="1" applyFill="1" applyBorder="1"/>
    <xf numFmtId="0" fontId="98" fillId="10" borderId="243" xfId="0" applyFont="1" applyFill="1" applyBorder="1"/>
    <xf numFmtId="0" fontId="21" fillId="10" borderId="243" xfId="0" applyFont="1" applyFill="1" applyBorder="1"/>
    <xf numFmtId="0" fontId="21" fillId="10" borderId="258" xfId="0" applyFont="1" applyFill="1" applyBorder="1"/>
    <xf numFmtId="0" fontId="21" fillId="10" borderId="296" xfId="0" quotePrefix="1" applyFont="1" applyFill="1" applyBorder="1"/>
    <xf numFmtId="0" fontId="21" fillId="0" borderId="258" xfId="0" applyFont="1" applyBorder="1"/>
    <xf numFmtId="0" fontId="0" fillId="10" borderId="283" xfId="0" applyFill="1" applyBorder="1"/>
    <xf numFmtId="0" fontId="0" fillId="10" borderId="258" xfId="0" applyFill="1" applyBorder="1"/>
    <xf numFmtId="0" fontId="0" fillId="10" borderId="248" xfId="0" applyFill="1" applyBorder="1"/>
    <xf numFmtId="0" fontId="0" fillId="10" borderId="0" xfId="0" quotePrefix="1" applyFill="1" applyBorder="1"/>
    <xf numFmtId="0" fontId="21" fillId="10" borderId="264" xfId="0" applyFont="1" applyFill="1" applyBorder="1"/>
    <xf numFmtId="0" fontId="0" fillId="10" borderId="278" xfId="0" applyFill="1" applyBorder="1"/>
    <xf numFmtId="0" fontId="21" fillId="10" borderId="248" xfId="0" applyFont="1" applyFill="1" applyBorder="1"/>
    <xf numFmtId="0" fontId="21" fillId="10" borderId="0" xfId="0" applyFont="1" applyFill="1" applyBorder="1"/>
    <xf numFmtId="0" fontId="21" fillId="10" borderId="313" xfId="0" applyFont="1" applyFill="1" applyBorder="1"/>
    <xf numFmtId="0" fontId="21" fillId="0" borderId="275" xfId="0" applyFont="1" applyBorder="1"/>
    <xf numFmtId="0" fontId="0" fillId="10" borderId="276" xfId="0" applyFill="1" applyBorder="1"/>
    <xf numFmtId="0" fontId="0" fillId="10" borderId="275" xfId="0" applyFill="1" applyBorder="1"/>
    <xf numFmtId="0" fontId="21" fillId="10" borderId="252" xfId="0" applyFont="1" applyFill="1" applyBorder="1"/>
    <xf numFmtId="0" fontId="21" fillId="10" borderId="260" xfId="0" applyFont="1" applyFill="1" applyBorder="1"/>
    <xf numFmtId="0" fontId="0" fillId="10" borderId="261" xfId="0" applyFill="1" applyBorder="1"/>
    <xf numFmtId="0" fontId="21" fillId="10" borderId="262" xfId="0" applyFont="1" applyFill="1" applyBorder="1"/>
    <xf numFmtId="0" fontId="0" fillId="10" borderId="313" xfId="0" applyFill="1" applyBorder="1"/>
    <xf numFmtId="0" fontId="21" fillId="10" borderId="315" xfId="0" applyFont="1" applyFill="1" applyBorder="1"/>
    <xf numFmtId="0" fontId="0" fillId="10" borderId="316" xfId="0" applyFill="1" applyBorder="1"/>
    <xf numFmtId="0" fontId="21" fillId="10" borderId="320" xfId="0" applyFont="1" applyFill="1" applyBorder="1"/>
    <xf numFmtId="0" fontId="0" fillId="10" borderId="321" xfId="0" applyFill="1" applyBorder="1"/>
    <xf numFmtId="0" fontId="0" fillId="10" borderId="322" xfId="0" applyFill="1" applyBorder="1"/>
    <xf numFmtId="0" fontId="21" fillId="10" borderId="275" xfId="0" applyFont="1" applyFill="1" applyBorder="1"/>
    <xf numFmtId="0" fontId="0" fillId="10" borderId="251" xfId="0" applyFill="1" applyBorder="1" applyAlignment="1"/>
    <xf numFmtId="0" fontId="0" fillId="10" borderId="255" xfId="0" applyFill="1" applyBorder="1"/>
    <xf numFmtId="0" fontId="0" fillId="10" borderId="249" xfId="0" applyFill="1" applyBorder="1"/>
    <xf numFmtId="0" fontId="0" fillId="10" borderId="325" xfId="0" applyFill="1" applyBorder="1"/>
    <xf numFmtId="0" fontId="0" fillId="10" borderId="326" xfId="0" applyFill="1" applyBorder="1"/>
    <xf numFmtId="0" fontId="0" fillId="10" borderId="327" xfId="0" applyFill="1" applyBorder="1"/>
    <xf numFmtId="0" fontId="0" fillId="10" borderId="328" xfId="0" applyFill="1" applyBorder="1"/>
    <xf numFmtId="0" fontId="21" fillId="10" borderId="248" xfId="0" applyFont="1" applyFill="1" applyBorder="1" applyAlignment="1">
      <alignment vertical="center" textRotation="255"/>
    </xf>
    <xf numFmtId="0" fontId="21" fillId="10" borderId="0" xfId="0" applyFont="1" applyFill="1" applyBorder="1" applyAlignment="1">
      <alignment vertical="center" textRotation="255"/>
    </xf>
    <xf numFmtId="0" fontId="98" fillId="10" borderId="260" xfId="0" applyFont="1" applyFill="1" applyBorder="1"/>
    <xf numFmtId="0" fontId="0" fillId="10" borderId="259" xfId="0" applyFill="1" applyBorder="1"/>
    <xf numFmtId="0" fontId="0" fillId="10" borderId="251" xfId="0" applyFill="1" applyBorder="1"/>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Border="1" applyAlignment="1">
      <alignment horizontal="center" vertical="center"/>
    </xf>
    <xf numFmtId="0" fontId="7" fillId="0" borderId="7" xfId="0" applyFont="1" applyBorder="1" applyAlignment="1">
      <alignment vertical="center"/>
    </xf>
    <xf numFmtId="0" fontId="7" fillId="0" borderId="0" xfId="0" applyFont="1" applyBorder="1" applyAlignment="1">
      <alignment vertical="center"/>
    </xf>
    <xf numFmtId="0" fontId="8" fillId="0" borderId="4" xfId="0" applyFont="1" applyBorder="1" applyAlignment="1">
      <alignment horizontal="center" vertical="center" wrapText="1"/>
    </xf>
    <xf numFmtId="0" fontId="7" fillId="0" borderId="0" xfId="0" applyFont="1" applyAlignment="1">
      <alignment vertical="center"/>
    </xf>
    <xf numFmtId="0" fontId="7" fillId="0" borderId="4" xfId="0" applyFont="1" applyBorder="1" applyAlignment="1">
      <alignment vertical="center"/>
    </xf>
    <xf numFmtId="0" fontId="12" fillId="0" borderId="0" xfId="0" applyFont="1" applyBorder="1" applyAlignment="1">
      <alignment vertical="top" wrapText="1"/>
    </xf>
    <xf numFmtId="0" fontId="12" fillId="0" borderId="4" xfId="0" applyFont="1" applyBorder="1" applyAlignment="1">
      <alignment vertical="top" wrapText="1"/>
    </xf>
    <xf numFmtId="0" fontId="18" fillId="0" borderId="4" xfId="0" applyFont="1" applyBorder="1" applyAlignment="1">
      <alignment horizontal="center" vertical="center"/>
    </xf>
    <xf numFmtId="0" fontId="12" fillId="0" borderId="1" xfId="0" applyFont="1" applyBorder="1" applyAlignment="1">
      <alignment vertical="top"/>
    </xf>
    <xf numFmtId="0" fontId="12" fillId="0" borderId="0" xfId="0" applyFont="1" applyBorder="1" applyAlignment="1">
      <alignment vertical="top"/>
    </xf>
    <xf numFmtId="0" fontId="12" fillId="0" borderId="4" xfId="0" applyFont="1" applyBorder="1" applyAlignment="1">
      <alignment vertical="top"/>
    </xf>
    <xf numFmtId="0" fontId="7" fillId="0" borderId="28" xfId="0" applyFont="1" applyBorder="1" applyAlignment="1">
      <alignment vertical="center"/>
    </xf>
    <xf numFmtId="0" fontId="7" fillId="0" borderId="8" xfId="0" applyFont="1" applyBorder="1" applyAlignment="1">
      <alignment vertical="center"/>
    </xf>
    <xf numFmtId="0" fontId="12" fillId="0" borderId="9"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0" fontId="7" fillId="0" borderId="18" xfId="0" applyFont="1" applyBorder="1" applyAlignment="1">
      <alignment vertical="center"/>
    </xf>
    <xf numFmtId="0" fontId="7" fillId="0" borderId="18" xfId="0" applyFont="1" applyBorder="1" applyAlignment="1">
      <alignment horizontal="center" vertical="center"/>
    </xf>
    <xf numFmtId="0" fontId="12" fillId="0" borderId="18" xfId="0" applyFont="1" applyBorder="1" applyAlignment="1">
      <alignment vertical="top" wrapText="1"/>
    </xf>
    <xf numFmtId="192" fontId="27" fillId="0" borderId="0" xfId="0" applyNumberFormat="1" applyFont="1" applyFill="1" applyBorder="1" applyAlignment="1" applyProtection="1">
      <alignment horizontal="center" vertical="center"/>
    </xf>
    <xf numFmtId="0" fontId="27" fillId="0" borderId="0" xfId="0" applyFont="1" applyFill="1" applyBorder="1" applyAlignment="1">
      <alignment vertical="center"/>
    </xf>
    <xf numFmtId="0" fontId="12" fillId="0" borderId="0" xfId="0" applyFont="1" applyAlignment="1">
      <alignment vertical="center"/>
    </xf>
    <xf numFmtId="0" fontId="22" fillId="0" borderId="0" xfId="0" applyFont="1" applyBorder="1" applyAlignment="1">
      <alignment horizontal="right" vertical="center"/>
    </xf>
    <xf numFmtId="0" fontId="8" fillId="0" borderId="0" xfId="0" applyFont="1" applyBorder="1" applyAlignment="1">
      <alignment vertical="top" textRotation="255"/>
    </xf>
    <xf numFmtId="0" fontId="70" fillId="0" borderId="0" xfId="0" applyFont="1" applyFill="1" applyBorder="1" applyAlignment="1">
      <alignment vertical="center"/>
    </xf>
    <xf numFmtId="49" fontId="70" fillId="0" borderId="0" xfId="3" applyNumberFormat="1" applyFont="1" applyFill="1" applyBorder="1" applyAlignment="1">
      <alignment vertical="center"/>
    </xf>
    <xf numFmtId="0" fontId="35" fillId="0" borderId="0" xfId="3" applyFont="1" applyBorder="1" applyAlignment="1">
      <alignment horizontal="center" vertical="center" shrinkToFit="1"/>
    </xf>
    <xf numFmtId="0" fontId="43" fillId="0" borderId="0" xfId="3" applyFont="1" applyBorder="1" applyAlignment="1">
      <alignment horizontal="center" vertical="center"/>
    </xf>
    <xf numFmtId="0" fontId="43" fillId="0" borderId="0" xfId="3" applyFont="1" applyFill="1" applyBorder="1" applyAlignment="1">
      <alignment horizontal="center" vertical="center"/>
    </xf>
    <xf numFmtId="190" fontId="83" fillId="9" borderId="86" xfId="1" applyNumberFormat="1" applyFont="1" applyFill="1" applyBorder="1" applyAlignment="1" applyProtection="1">
      <alignment vertical="center"/>
      <protection locked="0"/>
    </xf>
    <xf numFmtId="190" fontId="83" fillId="9" borderId="83" xfId="1" applyNumberFormat="1" applyFont="1" applyFill="1" applyBorder="1" applyAlignment="1" applyProtection="1">
      <alignment vertical="center"/>
      <protection locked="0"/>
    </xf>
    <xf numFmtId="190" fontId="0" fillId="0" borderId="83" xfId="0" applyNumberFormat="1" applyBorder="1" applyAlignment="1" applyProtection="1">
      <alignment vertical="center"/>
      <protection locked="0"/>
    </xf>
    <xf numFmtId="190" fontId="0" fillId="0" borderId="87" xfId="0" applyNumberFormat="1" applyBorder="1" applyAlignment="1" applyProtection="1">
      <alignment vertical="center"/>
      <protection locked="0"/>
    </xf>
    <xf numFmtId="190" fontId="83" fillId="9" borderId="88" xfId="1" applyNumberFormat="1" applyFont="1" applyFill="1" applyBorder="1" applyAlignment="1" applyProtection="1">
      <alignment vertical="center"/>
      <protection locked="0"/>
    </xf>
    <xf numFmtId="190" fontId="83" fillId="9" borderId="82" xfId="1" applyNumberFormat="1" applyFont="1" applyFill="1" applyBorder="1" applyAlignment="1" applyProtection="1">
      <alignment vertical="center"/>
      <protection locked="0"/>
    </xf>
    <xf numFmtId="190" fontId="0" fillId="0" borderId="82" xfId="0" applyNumberFormat="1" applyBorder="1" applyAlignment="1" applyProtection="1">
      <alignment vertical="center"/>
      <protection locked="0"/>
    </xf>
    <xf numFmtId="190" fontId="0" fillId="0" borderId="81" xfId="0" applyNumberFormat="1" applyBorder="1" applyAlignment="1" applyProtection="1">
      <alignment vertical="center"/>
      <protection locked="0"/>
    </xf>
    <xf numFmtId="190" fontId="83" fillId="0" borderId="86" xfId="1" applyNumberFormat="1" applyFont="1" applyBorder="1" applyAlignment="1">
      <alignment vertical="center"/>
    </xf>
    <xf numFmtId="190" fontId="83" fillId="0" borderId="83" xfId="1" applyNumberFormat="1" applyFont="1" applyBorder="1" applyAlignment="1">
      <alignment vertical="center"/>
    </xf>
    <xf numFmtId="190" fontId="83" fillId="0" borderId="87" xfId="1" applyNumberFormat="1" applyFont="1" applyBorder="1" applyAlignment="1">
      <alignment vertical="center"/>
    </xf>
    <xf numFmtId="190" fontId="83" fillId="0" borderId="105" xfId="1" applyNumberFormat="1" applyFont="1" applyBorder="1" applyAlignment="1">
      <alignment vertical="center"/>
    </xf>
    <xf numFmtId="190" fontId="83" fillId="0" borderId="61" xfId="1" applyNumberFormat="1" applyFont="1" applyBorder="1" applyAlignment="1">
      <alignment vertical="center"/>
    </xf>
    <xf numFmtId="190" fontId="83" fillId="0" borderId="62" xfId="1" applyNumberFormat="1" applyFont="1" applyBorder="1" applyAlignment="1">
      <alignment vertical="center"/>
    </xf>
    <xf numFmtId="0" fontId="68" fillId="0" borderId="97" xfId="2" applyFont="1" applyBorder="1" applyAlignment="1">
      <alignment horizontal="center" vertical="center" textRotation="255" wrapText="1"/>
    </xf>
    <xf numFmtId="0" fontId="68" fillId="0" borderId="83" xfId="2" applyFont="1" applyBorder="1" applyAlignment="1">
      <alignment horizontal="center" vertical="center" textRotation="255"/>
    </xf>
    <xf numFmtId="0" fontId="68" fillId="0" borderId="89" xfId="2" applyFont="1" applyBorder="1" applyAlignment="1">
      <alignment horizontal="center" vertical="center" textRotation="255"/>
    </xf>
    <xf numFmtId="0" fontId="68" fillId="0" borderId="59" xfId="2" applyFont="1" applyBorder="1" applyAlignment="1">
      <alignment horizontal="center" vertical="center" textRotation="255"/>
    </xf>
    <xf numFmtId="0" fontId="68" fillId="0" borderId="0" xfId="2" applyFont="1" applyBorder="1" applyAlignment="1">
      <alignment horizontal="center" vertical="center" textRotation="255"/>
    </xf>
    <xf numFmtId="0" fontId="68" fillId="0" borderId="98" xfId="2" applyFont="1" applyBorder="1" applyAlignment="1">
      <alignment horizontal="center" vertical="center" textRotation="255"/>
    </xf>
    <xf numFmtId="0" fontId="68" fillId="0" borderId="103" xfId="2" applyFont="1" applyBorder="1" applyAlignment="1">
      <alignment horizontal="center" vertical="center" textRotation="255"/>
    </xf>
    <xf numFmtId="0" fontId="68" fillId="0" borderId="82" xfId="2" applyFont="1" applyBorder="1" applyAlignment="1">
      <alignment horizontal="center" vertical="center" textRotation="255"/>
    </xf>
    <xf numFmtId="0" fontId="68" fillId="0" borderId="90" xfId="2" applyFont="1" applyBorder="1" applyAlignment="1">
      <alignment horizontal="center" vertical="center" textRotation="255"/>
    </xf>
    <xf numFmtId="190" fontId="83" fillId="0" borderId="97" xfId="2" applyNumberFormat="1" applyFont="1" applyBorder="1" applyAlignment="1">
      <alignment vertical="center"/>
    </xf>
    <xf numFmtId="190" fontId="83" fillId="0" borderId="83" xfId="2" applyNumberFormat="1" applyFont="1" applyBorder="1" applyAlignment="1">
      <alignment vertical="center"/>
    </xf>
    <xf numFmtId="190" fontId="0" fillId="0" borderId="83" xfId="0" applyNumberFormat="1" applyBorder="1" applyAlignment="1">
      <alignment vertical="center"/>
    </xf>
    <xf numFmtId="190" fontId="0" fillId="0" borderId="89" xfId="0" applyNumberFormat="1" applyBorder="1" applyAlignment="1">
      <alignment vertical="center"/>
    </xf>
    <xf numFmtId="190" fontId="83" fillId="0" borderId="24" xfId="2" applyNumberFormat="1" applyFont="1" applyBorder="1" applyAlignment="1">
      <alignment vertical="center"/>
    </xf>
    <xf numFmtId="190" fontId="83" fillId="0" borderId="61" xfId="2" applyNumberFormat="1" applyFont="1" applyBorder="1" applyAlignment="1">
      <alignment vertical="center"/>
    </xf>
    <xf numFmtId="190" fontId="0" fillId="0" borderId="61" xfId="0" applyNumberFormat="1" applyBorder="1" applyAlignment="1">
      <alignment vertical="center"/>
    </xf>
    <xf numFmtId="190" fontId="0" fillId="0" borderId="106" xfId="0" applyNumberFormat="1" applyBorder="1" applyAlignment="1">
      <alignment vertical="center"/>
    </xf>
    <xf numFmtId="190" fontId="83" fillId="0" borderId="86" xfId="2" applyNumberFormat="1" applyFont="1" applyBorder="1" applyAlignment="1">
      <alignment vertical="center"/>
    </xf>
    <xf numFmtId="190" fontId="83" fillId="0" borderId="105" xfId="2" applyNumberFormat="1" applyFont="1" applyBorder="1" applyAlignment="1">
      <alignment vertical="center"/>
    </xf>
    <xf numFmtId="0" fontId="68" fillId="9" borderId="83" xfId="2" applyFont="1" applyFill="1" applyBorder="1" applyAlignment="1" applyProtection="1">
      <alignment horizontal="right" vertical="center"/>
      <protection locked="0"/>
    </xf>
    <xf numFmtId="0" fontId="0" fillId="9" borderId="83" xfId="0" applyFill="1" applyBorder="1" applyAlignment="1" applyProtection="1">
      <alignment horizontal="right" vertical="center"/>
      <protection locked="0"/>
    </xf>
    <xf numFmtId="0" fontId="0" fillId="9" borderId="82" xfId="0" applyFill="1" applyBorder="1" applyAlignment="1" applyProtection="1">
      <alignment horizontal="right" vertical="center"/>
      <protection locked="0"/>
    </xf>
    <xf numFmtId="0" fontId="68" fillId="0" borderId="83" xfId="2" applyFont="1"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68" fillId="0" borderId="107" xfId="2" applyFont="1" applyBorder="1" applyAlignment="1">
      <alignment horizontal="center" vertical="center"/>
    </xf>
    <xf numFmtId="0" fontId="68" fillId="0" borderId="101" xfId="2" applyFont="1" applyBorder="1" applyAlignment="1">
      <alignment horizontal="center" vertical="center"/>
    </xf>
    <xf numFmtId="0" fontId="68" fillId="0" borderId="104" xfId="2" applyFont="1" applyBorder="1" applyAlignment="1">
      <alignment horizontal="center" vertical="center"/>
    </xf>
    <xf numFmtId="0" fontId="68" fillId="0" borderId="108" xfId="2" applyFont="1" applyBorder="1" applyAlignment="1">
      <alignment horizontal="center" vertical="center"/>
    </xf>
    <xf numFmtId="0" fontId="68" fillId="0" borderId="109" xfId="2" applyFont="1" applyBorder="1" applyAlignment="1">
      <alignment horizontal="center" vertical="center"/>
    </xf>
    <xf numFmtId="0" fontId="68" fillId="0" borderId="110" xfId="2" applyFont="1" applyBorder="1" applyAlignment="1">
      <alignment horizontal="center" vertical="center"/>
    </xf>
    <xf numFmtId="0" fontId="83" fillId="0" borderId="97" xfId="2" applyFont="1" applyBorder="1" applyAlignment="1">
      <alignment horizontal="center" vertical="center"/>
    </xf>
    <xf numFmtId="0" fontId="83" fillId="0" borderId="83" xfId="2" applyFont="1" applyBorder="1" applyAlignment="1">
      <alignment horizontal="center" vertical="center"/>
    </xf>
    <xf numFmtId="0" fontId="83" fillId="0" borderId="89" xfId="2" applyFont="1" applyBorder="1" applyAlignment="1">
      <alignment horizontal="center" vertical="center"/>
    </xf>
    <xf numFmtId="0" fontId="83" fillId="0" borderId="103" xfId="2" applyFont="1" applyBorder="1" applyAlignment="1">
      <alignment horizontal="center" vertical="center"/>
    </xf>
    <xf numFmtId="0" fontId="83" fillId="0" borderId="82" xfId="2" applyFont="1" applyBorder="1" applyAlignment="1">
      <alignment horizontal="center" vertical="center"/>
    </xf>
    <xf numFmtId="0" fontId="83" fillId="0" borderId="90" xfId="2" applyFont="1" applyBorder="1" applyAlignment="1">
      <alignment horizontal="center" vertical="center"/>
    </xf>
    <xf numFmtId="190" fontId="0" fillId="0" borderId="89" xfId="0" applyNumberFormat="1" applyBorder="1" applyAlignment="1" applyProtection="1">
      <alignment vertical="center"/>
      <protection locked="0"/>
    </xf>
    <xf numFmtId="190" fontId="0" fillId="0" borderId="90" xfId="0" applyNumberFormat="1" applyBorder="1" applyAlignment="1" applyProtection="1">
      <alignment vertical="center"/>
      <protection locked="0"/>
    </xf>
    <xf numFmtId="0" fontId="83" fillId="0" borderId="86" xfId="2" applyFont="1" applyBorder="1" applyAlignment="1">
      <alignment horizontal="center" vertical="center"/>
    </xf>
    <xf numFmtId="0" fontId="83" fillId="0" borderId="88" xfId="2" applyFont="1" applyBorder="1" applyAlignment="1">
      <alignment horizontal="center" vertical="center"/>
    </xf>
    <xf numFmtId="0" fontId="68" fillId="0" borderId="99" xfId="2" applyFont="1" applyBorder="1" applyAlignment="1">
      <alignment horizontal="center" vertical="center"/>
    </xf>
    <xf numFmtId="0" fontId="68" fillId="0" borderId="0" xfId="2" applyFont="1" applyBorder="1" applyAlignment="1">
      <alignment horizontal="center" vertical="center"/>
    </xf>
    <xf numFmtId="0" fontId="68" fillId="0" borderId="98" xfId="2" applyFont="1" applyBorder="1" applyAlignment="1">
      <alignment horizontal="center" vertical="center"/>
    </xf>
    <xf numFmtId="0" fontId="68" fillId="0" borderId="105" xfId="2" applyFont="1" applyBorder="1" applyAlignment="1">
      <alignment horizontal="center" vertical="center"/>
    </xf>
    <xf numFmtId="0" fontId="68" fillId="0" borderId="61" xfId="2" applyFont="1" applyBorder="1" applyAlignment="1">
      <alignment horizontal="center" vertical="center"/>
    </xf>
    <xf numFmtId="0" fontId="68" fillId="0" borderId="106" xfId="2" applyFont="1" applyBorder="1" applyAlignment="1">
      <alignment horizontal="center" vertical="center"/>
    </xf>
    <xf numFmtId="0" fontId="68" fillId="0" borderId="60" xfId="2" applyFont="1" applyBorder="1" applyAlignment="1">
      <alignment horizontal="center" vertical="center"/>
    </xf>
    <xf numFmtId="0" fontId="68" fillId="0" borderId="62" xfId="2" applyFont="1" applyBorder="1" applyAlignment="1">
      <alignment horizontal="center" vertical="center"/>
    </xf>
    <xf numFmtId="0" fontId="68" fillId="0" borderId="83" xfId="2" applyFont="1" applyBorder="1" applyAlignment="1">
      <alignment horizontal="left" vertical="center" wrapText="1"/>
    </xf>
    <xf numFmtId="0" fontId="68" fillId="0" borderId="89" xfId="2" applyFont="1" applyBorder="1" applyAlignment="1">
      <alignment horizontal="left" vertical="center" wrapText="1"/>
    </xf>
    <xf numFmtId="0" fontId="68" fillId="0" borderId="0" xfId="2" applyFont="1" applyBorder="1" applyAlignment="1">
      <alignment horizontal="left" vertical="center" wrapText="1"/>
    </xf>
    <xf numFmtId="0" fontId="68" fillId="0" borderId="98" xfId="2" applyFont="1" applyBorder="1" applyAlignment="1">
      <alignment horizontal="left" vertical="center" wrapText="1"/>
    </xf>
    <xf numFmtId="0" fontId="0" fillId="0" borderId="0" xfId="0" applyFont="1" applyAlignment="1">
      <alignment horizontal="left" vertical="center" wrapText="1"/>
    </xf>
    <xf numFmtId="0" fontId="0" fillId="0" borderId="98" xfId="0" applyFont="1" applyBorder="1" applyAlignment="1">
      <alignment horizontal="left" vertical="center" wrapText="1"/>
    </xf>
    <xf numFmtId="0" fontId="0" fillId="0" borderId="61" xfId="0" applyFont="1" applyBorder="1" applyAlignment="1">
      <alignment horizontal="left" vertical="center" wrapText="1"/>
    </xf>
    <xf numFmtId="0" fontId="0" fillId="0" borderId="106" xfId="0" applyFont="1" applyBorder="1" applyAlignment="1">
      <alignment horizontal="left" vertical="center" wrapText="1"/>
    </xf>
    <xf numFmtId="0" fontId="64" fillId="0" borderId="97" xfId="2" applyFont="1" applyBorder="1" applyAlignment="1">
      <alignment horizontal="center" vertical="top"/>
    </xf>
    <xf numFmtId="0" fontId="64" fillId="0" borderId="59" xfId="2" applyFont="1" applyBorder="1" applyAlignment="1">
      <alignment horizontal="center" vertical="top"/>
    </xf>
    <xf numFmtId="0" fontId="0" fillId="0" borderId="59" xfId="0" applyBorder="1" applyAlignment="1">
      <alignment horizontal="center" vertical="top"/>
    </xf>
    <xf numFmtId="0" fontId="0" fillId="0" borderId="24" xfId="0" applyBorder="1" applyAlignment="1">
      <alignment horizontal="center" vertical="top"/>
    </xf>
    <xf numFmtId="187" fontId="68" fillId="0" borderId="99" xfId="2" applyNumberFormat="1" applyFont="1" applyBorder="1" applyAlignment="1">
      <alignment horizontal="center" vertical="center"/>
    </xf>
    <xf numFmtId="187" fontId="68" fillId="0" borderId="0" xfId="2" applyNumberFormat="1" applyFont="1" applyBorder="1" applyAlignment="1">
      <alignment horizontal="center" vertical="center"/>
    </xf>
    <xf numFmtId="0" fontId="68" fillId="0" borderId="86" xfId="2" applyFont="1" applyBorder="1" applyAlignment="1">
      <alignment horizontal="center" vertical="center"/>
    </xf>
    <xf numFmtId="0" fontId="68" fillId="0" borderId="89" xfId="2" applyFont="1" applyBorder="1" applyAlignment="1">
      <alignment horizontal="center" vertical="center"/>
    </xf>
    <xf numFmtId="0" fontId="68" fillId="0" borderId="58" xfId="2" applyFont="1" applyBorder="1" applyAlignment="1">
      <alignment horizontal="center" vertical="center"/>
    </xf>
    <xf numFmtId="0" fontId="68" fillId="0" borderId="25" xfId="2" applyFont="1" applyBorder="1" applyAlignment="1">
      <alignment horizontal="center" vertical="center"/>
    </xf>
    <xf numFmtId="0" fontId="64" fillId="0" borderId="57" xfId="2" applyFont="1" applyBorder="1" applyAlignment="1">
      <alignment horizontal="center" vertical="top"/>
    </xf>
    <xf numFmtId="0" fontId="64" fillId="0" borderId="103" xfId="2" applyFont="1" applyBorder="1" applyAlignment="1">
      <alignment horizontal="center" vertical="top"/>
    </xf>
    <xf numFmtId="0" fontId="68" fillId="0" borderId="58" xfId="2" applyFont="1" applyBorder="1" applyAlignment="1">
      <alignment horizontal="left" vertical="center" wrapText="1"/>
    </xf>
    <xf numFmtId="0" fontId="68" fillId="0" borderId="111" xfId="2" applyFont="1" applyBorder="1" applyAlignment="1">
      <alignment horizontal="left" vertical="center" wrapText="1"/>
    </xf>
    <xf numFmtId="0" fontId="68" fillId="0" borderId="82" xfId="2" applyFont="1" applyBorder="1" applyAlignment="1">
      <alignment horizontal="left" vertical="center" wrapText="1"/>
    </xf>
    <xf numFmtId="0" fontId="68" fillId="0" borderId="90" xfId="2" applyFont="1" applyBorder="1" applyAlignment="1">
      <alignment horizontal="left" vertical="center" wrapText="1"/>
    </xf>
    <xf numFmtId="0" fontId="68" fillId="0" borderId="112" xfId="2" applyFont="1" applyBorder="1" applyAlignment="1">
      <alignment horizontal="center" vertical="center"/>
    </xf>
    <xf numFmtId="0" fontId="68" fillId="0" borderId="111" xfId="2" applyFont="1" applyBorder="1" applyAlignment="1">
      <alignment horizontal="center" vertical="center"/>
    </xf>
    <xf numFmtId="0" fontId="68" fillId="0" borderId="97" xfId="2" applyFont="1" applyBorder="1" applyAlignment="1">
      <alignment horizontal="center" vertical="center"/>
    </xf>
    <xf numFmtId="0" fontId="0" fillId="0" borderId="83" xfId="0" applyBorder="1" applyAlignment="1">
      <alignment horizontal="center" vertical="center"/>
    </xf>
    <xf numFmtId="0" fontId="0" fillId="0" borderId="103" xfId="0" applyBorder="1" applyAlignment="1">
      <alignment horizontal="center" vertical="center"/>
    </xf>
    <xf numFmtId="0" fontId="68" fillId="0" borderId="83" xfId="2" applyFont="1" applyBorder="1" applyAlignment="1">
      <alignment horizontal="right" vertical="center"/>
    </xf>
    <xf numFmtId="0" fontId="0" fillId="0" borderId="83" xfId="0" applyBorder="1" applyAlignment="1">
      <alignment horizontal="right" vertical="center"/>
    </xf>
    <xf numFmtId="0" fontId="0" fillId="0" borderId="82" xfId="0" applyBorder="1" applyAlignment="1">
      <alignment horizontal="right" vertical="center"/>
    </xf>
    <xf numFmtId="190" fontId="83" fillId="9" borderId="86" xfId="2" applyNumberFormat="1" applyFont="1" applyFill="1" applyBorder="1" applyAlignment="1" applyProtection="1">
      <alignment vertical="center"/>
      <protection locked="0"/>
    </xf>
    <xf numFmtId="190" fontId="83" fillId="9" borderId="83" xfId="2" applyNumberFormat="1" applyFont="1" applyFill="1" applyBorder="1" applyAlignment="1" applyProtection="1">
      <alignment vertical="center"/>
      <protection locked="0"/>
    </xf>
    <xf numFmtId="190" fontId="83" fillId="9" borderId="89" xfId="2" applyNumberFormat="1" applyFont="1" applyFill="1" applyBorder="1" applyAlignment="1" applyProtection="1">
      <alignment vertical="center"/>
      <protection locked="0"/>
    </xf>
    <xf numFmtId="190" fontId="83" fillId="9" borderId="88" xfId="2" applyNumberFormat="1" applyFont="1" applyFill="1" applyBorder="1" applyAlignment="1" applyProtection="1">
      <alignment vertical="center"/>
      <protection locked="0"/>
    </xf>
    <xf numFmtId="190" fontId="83" fillId="9" borderId="82" xfId="2" applyNumberFormat="1" applyFont="1" applyFill="1" applyBorder="1" applyAlignment="1" applyProtection="1">
      <alignment vertical="center"/>
      <protection locked="0"/>
    </xf>
    <xf numFmtId="190" fontId="83" fillId="9" borderId="90" xfId="2" applyNumberFormat="1" applyFont="1" applyFill="1" applyBorder="1" applyAlignment="1" applyProtection="1">
      <alignment vertical="center"/>
      <protection locked="0"/>
    </xf>
    <xf numFmtId="0" fontId="66" fillId="0" borderId="0" xfId="2" applyFont="1" applyAlignment="1">
      <alignment horizontal="center" vertical="center"/>
    </xf>
    <xf numFmtId="0" fontId="68" fillId="0" borderId="86" xfId="2" applyFont="1" applyBorder="1" applyAlignment="1">
      <alignment horizontal="left" vertical="top" wrapText="1"/>
    </xf>
    <xf numFmtId="0" fontId="68" fillId="0" borderId="83" xfId="2" applyFont="1" applyBorder="1" applyAlignment="1">
      <alignment horizontal="left" vertical="top" wrapText="1"/>
    </xf>
    <xf numFmtId="0" fontId="68" fillId="0" borderId="87" xfId="2" applyFont="1" applyBorder="1" applyAlignment="1">
      <alignment horizontal="left" vertical="top" wrapText="1"/>
    </xf>
    <xf numFmtId="0" fontId="68" fillId="0" borderId="99" xfId="2" applyFont="1" applyBorder="1" applyAlignment="1">
      <alignment horizontal="left" vertical="top" wrapText="1"/>
    </xf>
    <xf numFmtId="0" fontId="68" fillId="0" borderId="0" xfId="2" applyFont="1" applyBorder="1" applyAlignment="1">
      <alignment horizontal="left" vertical="top" wrapText="1"/>
    </xf>
    <xf numFmtId="0" fontId="68" fillId="0" borderId="60" xfId="2" applyFont="1" applyBorder="1" applyAlignment="1">
      <alignment horizontal="left" vertical="top" wrapText="1"/>
    </xf>
    <xf numFmtId="0" fontId="68" fillId="0" borderId="100" xfId="2" applyFont="1" applyBorder="1" applyAlignment="1">
      <alignment horizontal="right" vertical="center" wrapText="1"/>
    </xf>
    <xf numFmtId="0" fontId="68" fillId="0" borderId="101" xfId="2" applyFont="1" applyBorder="1" applyAlignment="1">
      <alignment horizontal="right" vertical="center" wrapText="1"/>
    </xf>
    <xf numFmtId="0" fontId="68" fillId="0" borderId="102" xfId="2" applyFont="1" applyBorder="1" applyAlignment="1">
      <alignment horizontal="right" vertical="center" wrapText="1"/>
    </xf>
    <xf numFmtId="0" fontId="65" fillId="0" borderId="59" xfId="2" applyFont="1" applyBorder="1" applyAlignment="1">
      <alignment horizontal="center" vertical="center"/>
    </xf>
    <xf numFmtId="0" fontId="65" fillId="0" borderId="0" xfId="2" applyFont="1" applyBorder="1" applyAlignment="1">
      <alignment horizontal="center" vertical="center"/>
    </xf>
    <xf numFmtId="0" fontId="65" fillId="0" borderId="103" xfId="2" applyFont="1" applyBorder="1" applyAlignment="1">
      <alignment horizontal="center" vertical="center"/>
    </xf>
    <xf numFmtId="0" fontId="65" fillId="0" borderId="82" xfId="2" applyFont="1" applyBorder="1" applyAlignment="1">
      <alignment horizontal="center" vertical="center"/>
    </xf>
    <xf numFmtId="0" fontId="68" fillId="0" borderId="104" xfId="2" applyFont="1" applyBorder="1" applyAlignment="1">
      <alignment horizontal="right" vertical="center" wrapText="1"/>
    </xf>
    <xf numFmtId="0" fontId="65" fillId="0" borderId="58" xfId="2" applyFont="1" applyBorder="1" applyAlignment="1">
      <alignment horizontal="center" vertical="center"/>
    </xf>
    <xf numFmtId="0" fontId="65" fillId="0" borderId="25" xfId="2" applyFont="1" applyBorder="1" applyAlignment="1">
      <alignment horizontal="center" vertical="center"/>
    </xf>
    <xf numFmtId="0" fontId="65" fillId="0" borderId="60" xfId="2" applyFont="1" applyBorder="1" applyAlignment="1">
      <alignment horizontal="center" vertical="center"/>
    </xf>
    <xf numFmtId="0" fontId="84" fillId="0" borderId="91" xfId="2" applyFont="1" applyBorder="1" applyAlignment="1">
      <alignment horizontal="center" vertical="center"/>
    </xf>
    <xf numFmtId="0" fontId="84" fillId="0" borderId="92" xfId="2" applyFont="1" applyBorder="1" applyAlignment="1">
      <alignment horizontal="center" vertical="center"/>
    </xf>
    <xf numFmtId="0" fontId="84" fillId="0" borderId="93" xfId="2" applyFont="1" applyBorder="1" applyAlignment="1">
      <alignment horizontal="center" vertical="center"/>
    </xf>
    <xf numFmtId="0" fontId="84" fillId="0" borderId="94" xfId="2" applyFont="1" applyBorder="1" applyAlignment="1">
      <alignment horizontal="center" vertical="center"/>
    </xf>
    <xf numFmtId="0" fontId="84" fillId="0" borderId="95" xfId="2" applyFont="1" applyBorder="1" applyAlignment="1">
      <alignment horizontal="center" vertical="center"/>
    </xf>
    <xf numFmtId="0" fontId="84" fillId="0" borderId="96" xfId="2" applyFont="1" applyBorder="1" applyAlignment="1">
      <alignment horizontal="center" vertical="center"/>
    </xf>
    <xf numFmtId="0" fontId="68" fillId="0" borderId="97" xfId="2" applyFont="1" applyBorder="1" applyAlignment="1">
      <alignment horizontal="left" vertical="center"/>
    </xf>
    <xf numFmtId="0" fontId="68" fillId="0" borderId="83" xfId="2" applyFont="1" applyBorder="1" applyAlignment="1">
      <alignment horizontal="left" vertical="center"/>
    </xf>
    <xf numFmtId="0" fontId="68" fillId="0" borderId="89" xfId="2" applyFont="1" applyBorder="1" applyAlignment="1">
      <alignment horizontal="left" vertical="center"/>
    </xf>
    <xf numFmtId="0" fontId="68" fillId="0" borderId="59" xfId="2" applyFont="1" applyBorder="1" applyAlignment="1">
      <alignment horizontal="left" vertical="center"/>
    </xf>
    <xf numFmtId="0" fontId="68" fillId="0" borderId="0" xfId="2" applyFont="1" applyBorder="1" applyAlignment="1">
      <alignment horizontal="left" vertical="center"/>
    </xf>
    <xf numFmtId="0" fontId="68" fillId="0" borderId="98" xfId="2" applyFont="1" applyBorder="1" applyAlignment="1">
      <alignment horizontal="left" vertical="center"/>
    </xf>
    <xf numFmtId="0" fontId="68" fillId="0" borderId="86" xfId="2" applyFont="1" applyBorder="1" applyAlignment="1">
      <alignment horizontal="left" vertical="center" wrapText="1"/>
    </xf>
    <xf numFmtId="0" fontId="68" fillId="0" borderId="99" xfId="2" applyFont="1" applyBorder="1" applyAlignment="1">
      <alignment horizontal="left" vertical="center"/>
    </xf>
    <xf numFmtId="0" fontId="68" fillId="0" borderId="59" xfId="2" applyFont="1" applyBorder="1" applyAlignment="1">
      <alignment horizontal="left" vertical="top" wrapText="1"/>
    </xf>
    <xf numFmtId="0" fontId="68" fillId="0" borderId="98" xfId="2" applyFont="1" applyBorder="1" applyAlignment="1">
      <alignment horizontal="left" vertical="top" wrapText="1"/>
    </xf>
    <xf numFmtId="0" fontId="68" fillId="0" borderId="95" xfId="2" applyFont="1" applyBorder="1" applyAlignment="1">
      <alignment horizontal="center" vertical="center"/>
    </xf>
    <xf numFmtId="0" fontId="68" fillId="0" borderId="96" xfId="2" applyFont="1" applyBorder="1" applyAlignment="1">
      <alignment horizontal="center" vertical="center"/>
    </xf>
    <xf numFmtId="0" fontId="6" fillId="8" borderId="20" xfId="0" applyFont="1" applyFill="1" applyBorder="1" applyAlignment="1">
      <alignment horizontal="center" vertical="center"/>
    </xf>
    <xf numFmtId="0" fontId="6" fillId="8" borderId="23" xfId="0" applyFont="1" applyFill="1" applyBorder="1" applyAlignment="1">
      <alignment horizontal="center" vertical="center"/>
    </xf>
    <xf numFmtId="0" fontId="19" fillId="0" borderId="12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2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2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8" xfId="0" applyFont="1" applyFill="1" applyBorder="1" applyAlignment="1">
      <alignment horizontal="center" vertical="center"/>
    </xf>
    <xf numFmtId="0" fontId="75" fillId="6" borderId="180" xfId="0" applyFont="1" applyFill="1" applyBorder="1" applyAlignment="1">
      <alignment horizontal="center" vertical="distributed" textRotation="255"/>
    </xf>
    <xf numFmtId="0" fontId="75" fillId="6" borderId="0" xfId="0" applyFont="1" applyFill="1" applyBorder="1" applyAlignment="1">
      <alignment horizontal="center" vertical="distributed" textRotation="255"/>
    </xf>
    <xf numFmtId="0" fontId="75" fillId="6" borderId="181" xfId="0" applyFont="1" applyFill="1" applyBorder="1" applyAlignment="1">
      <alignment horizontal="center" vertical="distributed" textRotation="255"/>
    </xf>
    <xf numFmtId="183" fontId="72" fillId="6" borderId="175" xfId="0" applyNumberFormat="1" applyFont="1" applyFill="1" applyBorder="1" applyAlignment="1">
      <alignment vertical="center"/>
    </xf>
    <xf numFmtId="0" fontId="81" fillId="0" borderId="175" xfId="0" applyFont="1" applyBorder="1" applyAlignment="1">
      <alignment vertical="center"/>
    </xf>
    <xf numFmtId="0" fontId="81" fillId="0" borderId="0" xfId="0" applyFont="1" applyBorder="1" applyAlignment="1">
      <alignment vertical="center"/>
    </xf>
    <xf numFmtId="0" fontId="81" fillId="0" borderId="178" xfId="0" applyFont="1" applyBorder="1" applyAlignment="1">
      <alignment vertical="center"/>
    </xf>
    <xf numFmtId="0" fontId="74" fillId="6" borderId="175" xfId="0" applyFont="1" applyFill="1" applyBorder="1" applyAlignment="1" applyProtection="1">
      <alignment horizontal="center" vertical="center" wrapText="1"/>
    </xf>
    <xf numFmtId="0" fontId="81" fillId="6" borderId="175" xfId="0" applyFont="1" applyFill="1" applyBorder="1" applyAlignment="1">
      <alignment wrapText="1"/>
    </xf>
    <xf numFmtId="0" fontId="81" fillId="6" borderId="0" xfId="0" applyFont="1" applyFill="1" applyBorder="1" applyAlignment="1">
      <alignment wrapText="1"/>
    </xf>
    <xf numFmtId="0" fontId="72" fillId="6" borderId="175" xfId="0" applyFont="1" applyFill="1" applyBorder="1" applyAlignment="1" applyProtection="1">
      <alignment vertical="center"/>
    </xf>
    <xf numFmtId="0" fontId="71" fillId="6" borderId="175" xfId="0" applyFont="1" applyFill="1" applyBorder="1" applyAlignment="1" applyProtection="1">
      <alignment vertical="center"/>
    </xf>
    <xf numFmtId="0" fontId="71" fillId="6" borderId="176" xfId="0" applyFont="1" applyFill="1" applyBorder="1" applyAlignment="1" applyProtection="1">
      <alignment vertical="center"/>
    </xf>
    <xf numFmtId="0" fontId="71" fillId="6" borderId="0" xfId="0" applyFont="1" applyFill="1" applyBorder="1" applyAlignment="1" applyProtection="1">
      <alignment vertical="center"/>
    </xf>
    <xf numFmtId="0" fontId="71" fillId="6" borderId="181" xfId="0" applyFont="1" applyFill="1" applyBorder="1" applyAlignment="1" applyProtection="1">
      <alignment vertical="center"/>
    </xf>
    <xf numFmtId="0" fontId="78" fillId="0" borderId="174" xfId="0" applyFont="1" applyBorder="1" applyAlignment="1">
      <alignment vertical="top" wrapText="1"/>
    </xf>
    <xf numFmtId="0" fontId="78" fillId="0" borderId="175" xfId="0" applyFont="1" applyBorder="1" applyAlignment="1">
      <alignment vertical="top" wrapText="1"/>
    </xf>
    <xf numFmtId="0" fontId="0" fillId="0" borderId="175" xfId="0" applyBorder="1" applyAlignment="1">
      <alignment wrapText="1"/>
    </xf>
    <xf numFmtId="0" fontId="0" fillId="0" borderId="176" xfId="0" applyBorder="1" applyAlignment="1">
      <alignment wrapText="1"/>
    </xf>
    <xf numFmtId="0" fontId="78" fillId="0" borderId="180" xfId="0" applyFont="1" applyBorder="1" applyAlignment="1">
      <alignment vertical="top" wrapText="1"/>
    </xf>
    <xf numFmtId="0" fontId="78" fillId="0" borderId="0" xfId="0" applyFont="1" applyBorder="1" applyAlignment="1">
      <alignment vertical="top" wrapText="1"/>
    </xf>
    <xf numFmtId="0" fontId="0" fillId="0" borderId="0" xfId="0" applyAlignment="1">
      <alignment wrapText="1"/>
    </xf>
    <xf numFmtId="0" fontId="0" fillId="0" borderId="181" xfId="0" applyBorder="1" applyAlignment="1">
      <alignment wrapText="1"/>
    </xf>
    <xf numFmtId="0" fontId="13" fillId="0" borderId="0" xfId="0" applyFont="1" applyBorder="1" applyAlignment="1">
      <alignment horizontal="distributed" vertical="center"/>
    </xf>
    <xf numFmtId="0" fontId="7" fillId="0" borderId="18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207" xfId="0" applyFont="1"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1"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14" xfId="0" applyBorder="1" applyAlignment="1">
      <alignment horizontal="center" vertical="center"/>
    </xf>
    <xf numFmtId="0" fontId="0" fillId="0" borderId="215" xfId="0" applyBorder="1" applyAlignment="1">
      <alignment horizontal="center" vertical="center"/>
    </xf>
    <xf numFmtId="0" fontId="75" fillId="0" borderId="0" xfId="0" applyFont="1" applyBorder="1" applyAlignment="1">
      <alignment horizontal="distributed" vertical="center"/>
    </xf>
    <xf numFmtId="187" fontId="27" fillId="5" borderId="143" xfId="0" applyNumberFormat="1" applyFont="1" applyFill="1" applyBorder="1" applyAlignment="1" applyProtection="1">
      <alignment horizontal="center" vertical="center"/>
      <protection locked="0"/>
    </xf>
    <xf numFmtId="187" fontId="27" fillId="5" borderId="144" xfId="0" applyNumberFormat="1" applyFont="1" applyFill="1"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187" fontId="27" fillId="5" borderId="146" xfId="0" applyNumberFormat="1" applyFont="1" applyFill="1" applyBorder="1" applyAlignment="1" applyProtection="1">
      <alignment horizontal="center" vertical="center"/>
      <protection locked="0"/>
    </xf>
    <xf numFmtId="187" fontId="27" fillId="5" borderId="0"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7" xfId="0" applyBorder="1" applyAlignment="1" applyProtection="1">
      <alignment horizontal="center" vertical="center"/>
      <protection locked="0"/>
    </xf>
    <xf numFmtId="187" fontId="27" fillId="5" borderId="148" xfId="0" applyNumberFormat="1" applyFont="1" applyFill="1" applyBorder="1" applyAlignment="1" applyProtection="1">
      <alignment horizontal="center" vertical="center"/>
      <protection locked="0"/>
    </xf>
    <xf numFmtId="187" fontId="27" fillId="5" borderId="149" xfId="0" applyNumberFormat="1" applyFont="1" applyFill="1" applyBorder="1" applyAlignment="1" applyProtection="1">
      <alignment horizontal="center" vertical="center"/>
      <protection locked="0"/>
    </xf>
    <xf numFmtId="0" fontId="0" fillId="0" borderId="149" xfId="0" applyBorder="1" applyAlignment="1" applyProtection="1">
      <alignment horizontal="center" vertical="center"/>
      <protection locked="0"/>
    </xf>
    <xf numFmtId="0" fontId="0" fillId="0" borderId="150" xfId="0" applyBorder="1" applyAlignment="1" applyProtection="1">
      <alignment horizontal="center" vertical="center"/>
      <protection locked="0"/>
    </xf>
    <xf numFmtId="0" fontId="71" fillId="6" borderId="174" xfId="0" applyFont="1" applyFill="1" applyBorder="1" applyAlignment="1" applyProtection="1">
      <alignment vertical="center"/>
    </xf>
    <xf numFmtId="0" fontId="71" fillId="6" borderId="180" xfId="0" applyFont="1" applyFill="1" applyBorder="1" applyAlignment="1" applyProtection="1">
      <alignment vertical="center"/>
    </xf>
    <xf numFmtId="187" fontId="77" fillId="0" borderId="180" xfId="0" applyNumberFormat="1" applyFont="1" applyBorder="1" applyAlignment="1">
      <alignment vertical="center" shrinkToFit="1"/>
    </xf>
    <xf numFmtId="187" fontId="77" fillId="0" borderId="0" xfId="0" applyNumberFormat="1" applyFont="1" applyBorder="1" applyAlignment="1">
      <alignment vertical="center" shrinkToFit="1"/>
    </xf>
    <xf numFmtId="187" fontId="77" fillId="0" borderId="177" xfId="0" applyNumberFormat="1" applyFont="1" applyBorder="1" applyAlignment="1">
      <alignment vertical="center" shrinkToFit="1"/>
    </xf>
    <xf numFmtId="187" fontId="77" fillId="0" borderId="178" xfId="0" applyNumberFormat="1" applyFont="1" applyBorder="1" applyAlignment="1">
      <alignment vertical="center" shrinkToFit="1"/>
    </xf>
    <xf numFmtId="0" fontId="71" fillId="6" borderId="0" xfId="0" applyFont="1" applyFill="1" applyBorder="1" applyAlignment="1" applyProtection="1">
      <alignment horizontal="center" vertical="center"/>
    </xf>
    <xf numFmtId="0" fontId="71" fillId="6" borderId="178" xfId="0" applyFont="1" applyFill="1" applyBorder="1" applyAlignment="1" applyProtection="1">
      <alignment horizontal="center" vertical="center"/>
    </xf>
    <xf numFmtId="0" fontId="81" fillId="6" borderId="178" xfId="0" applyFont="1" applyFill="1" applyBorder="1" applyAlignment="1">
      <alignment wrapText="1"/>
    </xf>
    <xf numFmtId="183" fontId="72" fillId="6" borderId="175" xfId="0" applyNumberFormat="1" applyFont="1" applyFill="1" applyBorder="1" applyAlignment="1" applyProtection="1">
      <alignment vertical="center"/>
    </xf>
    <xf numFmtId="0" fontId="78" fillId="6" borderId="180" xfId="0" applyFont="1" applyFill="1" applyBorder="1" applyAlignment="1">
      <alignment horizontal="distributed" vertical="center" justifyLastLine="1"/>
    </xf>
    <xf numFmtId="0" fontId="74" fillId="6" borderId="0" xfId="0" applyFont="1" applyFill="1" applyBorder="1" applyAlignment="1">
      <alignment horizontal="distributed" vertical="center" justifyLastLine="1"/>
    </xf>
    <xf numFmtId="0" fontId="74" fillId="6" borderId="181" xfId="0" applyFont="1" applyFill="1" applyBorder="1" applyAlignment="1">
      <alignment horizontal="distributed" vertical="center" justifyLastLine="1"/>
    </xf>
    <xf numFmtId="0" fontId="74" fillId="6" borderId="180" xfId="0" applyFont="1" applyFill="1" applyBorder="1" applyAlignment="1">
      <alignment horizontal="distributed" vertical="center" justifyLastLine="1"/>
    </xf>
    <xf numFmtId="0" fontId="74" fillId="6" borderId="0" xfId="0" applyFont="1" applyFill="1" applyBorder="1" applyAlignment="1">
      <alignment horizontal="center" vertical="top"/>
    </xf>
    <xf numFmtId="0" fontId="74" fillId="6" borderId="178" xfId="0" applyFont="1" applyFill="1" applyBorder="1" applyAlignment="1">
      <alignment horizontal="center" vertical="top"/>
    </xf>
    <xf numFmtId="0" fontId="81" fillId="6" borderId="0" xfId="0" applyFont="1" applyFill="1" applyBorder="1" applyAlignment="1">
      <alignment horizontal="center" vertical="distributed" textRotation="255"/>
    </xf>
    <xf numFmtId="0" fontId="81" fillId="6" borderId="181" xfId="0" applyFont="1" applyFill="1" applyBorder="1" applyAlignment="1">
      <alignment horizontal="center" vertical="distributed" textRotation="255"/>
    </xf>
    <xf numFmtId="0" fontId="81" fillId="6" borderId="180" xfId="0" applyFont="1" applyFill="1" applyBorder="1" applyAlignment="1">
      <alignment horizontal="center" vertical="distributed" textRotation="255"/>
    </xf>
    <xf numFmtId="183" fontId="72" fillId="6" borderId="175" xfId="0" applyNumberFormat="1" applyFont="1" applyFill="1" applyBorder="1" applyAlignment="1" applyProtection="1">
      <alignment vertical="center" shrinkToFit="1"/>
    </xf>
    <xf numFmtId="0" fontId="81" fillId="0" borderId="175" xfId="0" applyFont="1" applyBorder="1" applyAlignment="1">
      <alignment vertical="center" shrinkToFit="1"/>
    </xf>
    <xf numFmtId="0" fontId="81" fillId="0" borderId="0" xfId="0" applyFont="1" applyBorder="1" applyAlignment="1">
      <alignment vertical="center" shrinkToFit="1"/>
    </xf>
    <xf numFmtId="0" fontId="81" fillId="0" borderId="178" xfId="0" applyFont="1" applyBorder="1" applyAlignment="1">
      <alignment vertical="center" shrinkToFit="1"/>
    </xf>
    <xf numFmtId="0" fontId="78" fillId="6" borderId="180" xfId="0" applyFont="1" applyFill="1" applyBorder="1" applyAlignment="1">
      <alignment horizontal="center" vertical="center"/>
    </xf>
    <xf numFmtId="0" fontId="78" fillId="6" borderId="0" xfId="0" applyFont="1" applyFill="1" applyBorder="1" applyAlignment="1">
      <alignment horizontal="center" vertical="center"/>
    </xf>
    <xf numFmtId="0" fontId="78" fillId="6" borderId="181" xfId="0" applyFont="1" applyFill="1" applyBorder="1" applyAlignment="1">
      <alignment horizontal="center" vertical="center"/>
    </xf>
    <xf numFmtId="0" fontId="74" fillId="6" borderId="0" xfId="0" applyFont="1" applyFill="1" applyBorder="1" applyAlignment="1">
      <alignment horizontal="distributed" vertical="center"/>
    </xf>
    <xf numFmtId="0" fontId="74" fillId="0" borderId="0" xfId="0" applyFont="1" applyBorder="1" applyAlignment="1">
      <alignment horizontal="center" vertical="center"/>
    </xf>
    <xf numFmtId="0" fontId="74" fillId="0" borderId="178" xfId="0" applyFont="1" applyBorder="1" applyAlignment="1">
      <alignment horizontal="center" vertical="center"/>
    </xf>
    <xf numFmtId="0" fontId="74" fillId="0" borderId="181" xfId="0" applyFont="1" applyBorder="1" applyAlignment="1">
      <alignment horizontal="center" vertical="center"/>
    </xf>
    <xf numFmtId="0" fontId="74" fillId="0" borderId="179" xfId="0" applyFont="1" applyBorder="1" applyAlignment="1">
      <alignment horizontal="center" vertical="center"/>
    </xf>
    <xf numFmtId="0" fontId="71" fillId="6" borderId="180" xfId="0" applyFont="1" applyFill="1" applyBorder="1" applyAlignment="1">
      <alignment horizontal="center" vertical="distributed"/>
    </xf>
    <xf numFmtId="0" fontId="71" fillId="6" borderId="0" xfId="0" applyFont="1" applyFill="1" applyBorder="1" applyAlignment="1">
      <alignment horizontal="center" vertical="distributed"/>
    </xf>
    <xf numFmtId="0" fontId="71" fillId="6" borderId="181" xfId="0" applyFont="1" applyFill="1" applyBorder="1" applyAlignment="1">
      <alignment horizontal="center" vertical="distributed"/>
    </xf>
    <xf numFmtId="0" fontId="78" fillId="6" borderId="175" xfId="0" applyFont="1" applyFill="1" applyBorder="1" applyAlignment="1"/>
    <xf numFmtId="0" fontId="74" fillId="6" borderId="175" xfId="0" applyFont="1" applyFill="1" applyBorder="1" applyAlignment="1"/>
    <xf numFmtId="0" fontId="74" fillId="6" borderId="176" xfId="0" applyFont="1" applyFill="1" applyBorder="1" applyAlignment="1"/>
    <xf numFmtId="0" fontId="74" fillId="6" borderId="0" xfId="0" applyFont="1" applyFill="1" applyBorder="1" applyAlignment="1"/>
    <xf numFmtId="0" fontId="74" fillId="6" borderId="181" xfId="0" applyFont="1" applyFill="1" applyBorder="1" applyAlignment="1"/>
    <xf numFmtId="0" fontId="75" fillId="6" borderId="175" xfId="0" applyFont="1" applyFill="1" applyBorder="1" applyAlignment="1">
      <alignment horizontal="left" vertical="center" wrapText="1" justifyLastLine="1"/>
    </xf>
    <xf numFmtId="0" fontId="75" fillId="6" borderId="0" xfId="0" applyFont="1" applyFill="1" applyBorder="1" applyAlignment="1">
      <alignment horizontal="left" vertical="center" wrapText="1" justifyLastLine="1"/>
    </xf>
    <xf numFmtId="0" fontId="75" fillId="6" borderId="178" xfId="0" applyFont="1" applyFill="1" applyBorder="1" applyAlignment="1">
      <alignment horizontal="left" vertical="center" wrapText="1" justifyLastLine="1"/>
    </xf>
    <xf numFmtId="0" fontId="75" fillId="6" borderId="175" xfId="0" applyFont="1" applyFill="1" applyBorder="1" applyAlignment="1">
      <alignment vertical="center" wrapText="1"/>
    </xf>
    <xf numFmtId="0" fontId="75" fillId="6" borderId="175" xfId="0" applyFont="1" applyFill="1" applyBorder="1" applyAlignment="1">
      <alignment vertical="center"/>
    </xf>
    <xf numFmtId="0" fontId="75" fillId="6" borderId="0" xfId="0" applyFont="1" applyFill="1" applyBorder="1" applyAlignment="1">
      <alignment vertical="center"/>
    </xf>
    <xf numFmtId="0" fontId="75" fillId="6" borderId="178" xfId="0" applyFont="1" applyFill="1" applyBorder="1" applyAlignment="1">
      <alignment vertical="center"/>
    </xf>
    <xf numFmtId="0" fontId="78" fillId="0" borderId="174" xfId="0" applyFont="1" applyBorder="1" applyAlignment="1">
      <alignment vertical="center" wrapText="1"/>
    </xf>
    <xf numFmtId="0" fontId="78" fillId="0" borderId="175" xfId="0" applyFont="1" applyBorder="1" applyAlignment="1">
      <alignment vertical="center" wrapText="1"/>
    </xf>
    <xf numFmtId="0" fontId="78" fillId="0" borderId="180" xfId="0" applyFont="1" applyBorder="1" applyAlignment="1">
      <alignment vertical="center" wrapText="1"/>
    </xf>
    <xf numFmtId="0" fontId="78" fillId="0" borderId="0" xfId="0" applyFont="1" applyBorder="1" applyAlignment="1">
      <alignment vertical="center" wrapText="1"/>
    </xf>
    <xf numFmtId="0" fontId="71" fillId="4" borderId="218" xfId="0" applyFont="1" applyFill="1" applyBorder="1" applyAlignment="1">
      <alignment horizontal="center" vertical="center" shrinkToFit="1"/>
    </xf>
    <xf numFmtId="0" fontId="71" fillId="4" borderId="189" xfId="0" applyFont="1" applyFill="1" applyBorder="1" applyAlignment="1">
      <alignment horizontal="center" vertical="center" shrinkToFit="1"/>
    </xf>
    <xf numFmtId="0" fontId="71" fillId="4" borderId="191" xfId="0" applyFont="1" applyFill="1" applyBorder="1" applyAlignment="1">
      <alignment horizontal="center" vertical="center" shrinkToFit="1"/>
    </xf>
    <xf numFmtId="0" fontId="71" fillId="4" borderId="0" xfId="0" applyFont="1" applyFill="1" applyBorder="1" applyAlignment="1">
      <alignment horizontal="center" vertical="center" shrinkToFit="1"/>
    </xf>
    <xf numFmtId="183" fontId="72" fillId="4" borderId="220" xfId="0" applyNumberFormat="1" applyFont="1" applyFill="1" applyBorder="1" applyAlignment="1">
      <alignment horizontal="center" vertical="center"/>
    </xf>
    <xf numFmtId="0" fontId="81" fillId="0" borderId="189" xfId="0" applyFont="1" applyBorder="1" applyAlignment="1">
      <alignment horizontal="center" vertical="center"/>
    </xf>
    <xf numFmtId="0" fontId="81" fillId="0" borderId="219" xfId="0" applyFont="1" applyBorder="1" applyAlignment="1">
      <alignment horizontal="center" vertical="center"/>
    </xf>
    <xf numFmtId="0" fontId="81" fillId="0" borderId="180" xfId="0" applyFont="1" applyBorder="1" applyAlignment="1">
      <alignment horizontal="center" vertical="center"/>
    </xf>
    <xf numFmtId="0" fontId="81" fillId="0" borderId="0" xfId="0" applyFont="1" applyBorder="1" applyAlignment="1">
      <alignment horizontal="center" vertical="center"/>
    </xf>
    <xf numFmtId="0" fontId="81" fillId="0" borderId="188" xfId="0" applyFont="1" applyBorder="1" applyAlignment="1">
      <alignment horizontal="center" vertical="center"/>
    </xf>
    <xf numFmtId="0" fontId="81" fillId="0" borderId="221" xfId="0" applyFont="1" applyBorder="1" applyAlignment="1">
      <alignment horizontal="center" vertical="center"/>
    </xf>
    <xf numFmtId="0" fontId="81" fillId="0" borderId="193" xfId="0" applyFont="1" applyBorder="1" applyAlignment="1">
      <alignment horizontal="center" vertical="center"/>
    </xf>
    <xf numFmtId="0" fontId="81" fillId="0" borderId="222" xfId="0" applyFont="1" applyBorder="1" applyAlignment="1">
      <alignment horizontal="center" vertical="center"/>
    </xf>
    <xf numFmtId="0" fontId="71" fillId="6" borderId="174" xfId="0" applyFont="1" applyFill="1" applyBorder="1" applyAlignment="1">
      <alignment vertical="center" shrinkToFit="1"/>
    </xf>
    <xf numFmtId="0" fontId="71" fillId="6" borderId="175" xfId="0" applyFont="1" applyFill="1" applyBorder="1" applyAlignment="1">
      <alignment shrinkToFit="1"/>
    </xf>
    <xf numFmtId="0" fontId="71" fillId="6" borderId="177" xfId="0" applyFont="1" applyFill="1" applyBorder="1" applyAlignment="1">
      <alignment shrinkToFit="1"/>
    </xf>
    <xf numFmtId="0" fontId="71" fillId="6" borderId="178" xfId="0" applyFont="1" applyFill="1" applyBorder="1" applyAlignment="1">
      <alignment shrinkToFit="1"/>
    </xf>
    <xf numFmtId="0" fontId="74" fillId="6" borderId="175" xfId="0" applyFont="1" applyFill="1" applyBorder="1" applyAlignment="1">
      <alignment vertical="center" shrinkToFit="1"/>
    </xf>
    <xf numFmtId="0" fontId="74" fillId="6" borderId="175" xfId="0" applyFont="1" applyFill="1" applyBorder="1" applyAlignment="1">
      <alignment shrinkToFit="1"/>
    </xf>
    <xf numFmtId="0" fontId="81" fillId="0" borderId="175" xfId="0" applyFont="1" applyBorder="1" applyAlignment="1">
      <alignment shrinkToFit="1"/>
    </xf>
    <xf numFmtId="0" fontId="81" fillId="0" borderId="176" xfId="0" applyFont="1" applyBorder="1" applyAlignment="1">
      <alignment shrinkToFit="1"/>
    </xf>
    <xf numFmtId="0" fontId="74" fillId="6" borderId="178" xfId="0" applyFont="1" applyFill="1" applyBorder="1" applyAlignment="1">
      <alignment shrinkToFit="1"/>
    </xf>
    <xf numFmtId="0" fontId="81" fillId="0" borderId="178" xfId="0" applyFont="1" applyBorder="1" applyAlignment="1">
      <alignment shrinkToFit="1"/>
    </xf>
    <xf numFmtId="0" fontId="81" fillId="0" borderId="179" xfId="0" applyFont="1" applyBorder="1" applyAlignment="1">
      <alignment shrinkToFit="1"/>
    </xf>
    <xf numFmtId="0" fontId="75" fillId="4" borderId="0" xfId="0" applyFont="1" applyFill="1" applyBorder="1" applyAlignment="1">
      <alignment vertical="center" wrapText="1"/>
    </xf>
    <xf numFmtId="0" fontId="74" fillId="0" borderId="188" xfId="0" applyFont="1" applyBorder="1" applyAlignment="1">
      <alignment horizontal="center" vertical="center"/>
    </xf>
    <xf numFmtId="0" fontId="74" fillId="0" borderId="193" xfId="0" applyFont="1" applyBorder="1" applyAlignment="1">
      <alignment horizontal="center" vertical="center"/>
    </xf>
    <xf numFmtId="0" fontId="74" fillId="0" borderId="222" xfId="0" applyFont="1" applyBorder="1" applyAlignment="1">
      <alignment horizontal="center" vertical="center"/>
    </xf>
    <xf numFmtId="0" fontId="88" fillId="0" borderId="57" xfId="0" applyFont="1" applyBorder="1" applyAlignment="1">
      <alignment vertical="center" wrapText="1"/>
    </xf>
    <xf numFmtId="0" fontId="88" fillId="0" borderId="58" xfId="0" applyFont="1" applyBorder="1" applyAlignment="1">
      <alignment vertical="center" wrapText="1"/>
    </xf>
    <xf numFmtId="0" fontId="91" fillId="0" borderId="58" xfId="0" applyFont="1" applyBorder="1" applyAlignment="1">
      <alignment wrapText="1"/>
    </xf>
    <xf numFmtId="0" fontId="88" fillId="0" borderId="59" xfId="0" applyFont="1" applyBorder="1" applyAlignment="1">
      <alignment vertical="center" wrapText="1"/>
    </xf>
    <xf numFmtId="0" fontId="88" fillId="0" borderId="0" xfId="0" applyFont="1" applyBorder="1" applyAlignment="1">
      <alignment vertical="center" wrapText="1"/>
    </xf>
    <xf numFmtId="0" fontId="91" fillId="0" borderId="0" xfId="0" applyFont="1" applyAlignment="1">
      <alignment wrapText="1"/>
    </xf>
    <xf numFmtId="0" fontId="91" fillId="0" borderId="0" xfId="0" applyFont="1" applyBorder="1" applyAlignment="1">
      <alignment wrapText="1"/>
    </xf>
    <xf numFmtId="0" fontId="78" fillId="0" borderId="218" xfId="0" applyFont="1" applyBorder="1" applyAlignment="1">
      <alignment vertical="center" wrapText="1"/>
    </xf>
    <xf numFmtId="0" fontId="81" fillId="0" borderId="189" xfId="0" applyFont="1" applyBorder="1" applyAlignment="1">
      <alignment vertical="center" wrapText="1"/>
    </xf>
    <xf numFmtId="0" fontId="81" fillId="0" borderId="219" xfId="0" applyFont="1" applyBorder="1" applyAlignment="1">
      <alignment vertical="center" wrapText="1"/>
    </xf>
    <xf numFmtId="0" fontId="81" fillId="0" borderId="191" xfId="0" applyFont="1" applyBorder="1" applyAlignment="1">
      <alignment vertical="center" wrapText="1"/>
    </xf>
    <xf numFmtId="0" fontId="81" fillId="0" borderId="0" xfId="0" applyFont="1" applyBorder="1" applyAlignment="1">
      <alignment vertical="center" wrapText="1"/>
    </xf>
    <xf numFmtId="0" fontId="81" fillId="0" borderId="188" xfId="0" applyFont="1" applyBorder="1" applyAlignment="1">
      <alignment vertical="center" wrapText="1"/>
    </xf>
    <xf numFmtId="0" fontId="78" fillId="0" borderId="175" xfId="0" applyFont="1" applyBorder="1" applyAlignment="1">
      <alignment vertical="center"/>
    </xf>
    <xf numFmtId="0" fontId="78" fillId="0" borderId="0" xfId="0" applyFont="1" applyBorder="1" applyAlignment="1">
      <alignment vertical="center"/>
    </xf>
    <xf numFmtId="0" fontId="75" fillId="0" borderId="180" xfId="0" applyFont="1" applyBorder="1" applyAlignment="1">
      <alignment horizontal="center" vertical="distributed" textRotation="255"/>
    </xf>
    <xf numFmtId="0" fontId="75" fillId="0" borderId="0" xfId="0" applyFont="1" applyBorder="1" applyAlignment="1">
      <alignment horizontal="center" vertical="distributed" textRotation="255"/>
    </xf>
    <xf numFmtId="0" fontId="75" fillId="0" borderId="181" xfId="0" applyFont="1" applyBorder="1" applyAlignment="1">
      <alignment horizontal="center" vertical="distributed" textRotation="255"/>
    </xf>
    <xf numFmtId="0" fontId="75" fillId="0" borderId="177" xfId="0" applyFont="1" applyBorder="1" applyAlignment="1">
      <alignment horizontal="center" vertical="distributed" textRotation="255"/>
    </xf>
    <xf numFmtId="0" fontId="75" fillId="0" borderId="178" xfId="0" applyFont="1" applyBorder="1" applyAlignment="1">
      <alignment horizontal="center" vertical="distributed" textRotation="255"/>
    </xf>
    <xf numFmtId="0" fontId="75" fillId="0" borderId="179" xfId="0" applyFont="1" applyBorder="1" applyAlignment="1">
      <alignment horizontal="center" vertical="distributed" textRotation="255"/>
    </xf>
    <xf numFmtId="187" fontId="77" fillId="0" borderId="180" xfId="0" applyNumberFormat="1" applyFont="1" applyBorder="1" applyAlignment="1">
      <alignment vertical="center"/>
    </xf>
    <xf numFmtId="187" fontId="92" fillId="0" borderId="0" xfId="0" applyNumberFormat="1" applyFont="1" applyBorder="1" applyAlignment="1">
      <alignment vertical="center"/>
    </xf>
    <xf numFmtId="187" fontId="92" fillId="0" borderId="180" xfId="0" applyNumberFormat="1" applyFont="1" applyBorder="1" applyAlignment="1">
      <alignment vertical="center"/>
    </xf>
    <xf numFmtId="187" fontId="92" fillId="0" borderId="177" xfId="0" applyNumberFormat="1" applyFont="1" applyBorder="1" applyAlignment="1">
      <alignment vertical="center"/>
    </xf>
    <xf numFmtId="187" fontId="92" fillId="0" borderId="178" xfId="0" applyNumberFormat="1" applyFont="1" applyBorder="1" applyAlignment="1">
      <alignment vertical="center"/>
    </xf>
    <xf numFmtId="187" fontId="77" fillId="0" borderId="191" xfId="0" applyNumberFormat="1" applyFont="1" applyBorder="1" applyAlignment="1">
      <alignment vertical="center"/>
    </xf>
    <xf numFmtId="187" fontId="92" fillId="0" borderId="191" xfId="0" applyNumberFormat="1" applyFont="1" applyBorder="1" applyAlignment="1">
      <alignment vertical="center"/>
    </xf>
    <xf numFmtId="187" fontId="92" fillId="0" borderId="192" xfId="0" applyNumberFormat="1" applyFont="1" applyBorder="1" applyAlignment="1">
      <alignment vertical="center"/>
    </xf>
    <xf numFmtId="187" fontId="92" fillId="0" borderId="193" xfId="0" applyNumberFormat="1" applyFont="1" applyBorder="1" applyAlignment="1">
      <alignment vertical="center"/>
    </xf>
    <xf numFmtId="187" fontId="77" fillId="0" borderId="0" xfId="0" applyNumberFormat="1" applyFont="1" applyBorder="1" applyAlignment="1">
      <alignment vertical="center"/>
    </xf>
    <xf numFmtId="49" fontId="78" fillId="0" borderId="174" xfId="0" applyNumberFormat="1" applyFont="1" applyBorder="1" applyAlignment="1">
      <alignment horizontal="center" vertical="center"/>
    </xf>
    <xf numFmtId="49" fontId="75" fillId="0" borderId="175" xfId="0" applyNumberFormat="1" applyFont="1" applyBorder="1" applyAlignment="1">
      <alignment horizontal="center" vertical="center"/>
    </xf>
    <xf numFmtId="49" fontId="75" fillId="0" borderId="176" xfId="0" applyNumberFormat="1" applyFont="1" applyBorder="1" applyAlignment="1">
      <alignment horizontal="center" vertical="center"/>
    </xf>
    <xf numFmtId="49" fontId="75" fillId="0" borderId="180" xfId="0" applyNumberFormat="1" applyFont="1" applyBorder="1" applyAlignment="1">
      <alignment horizontal="center" vertical="center"/>
    </xf>
    <xf numFmtId="49" fontId="75" fillId="0" borderId="0" xfId="0" applyNumberFormat="1" applyFont="1" applyBorder="1" applyAlignment="1">
      <alignment horizontal="center" vertical="center"/>
    </xf>
    <xf numFmtId="49" fontId="75" fillId="0" borderId="181" xfId="0" applyNumberFormat="1" applyFont="1" applyBorder="1" applyAlignment="1">
      <alignment horizontal="center" vertical="center"/>
    </xf>
    <xf numFmtId="0" fontId="71" fillId="0" borderId="174" xfId="0" applyFont="1" applyBorder="1" applyAlignment="1">
      <alignment horizontal="right" vertical="center" textRotation="255" shrinkToFit="1"/>
    </xf>
    <xf numFmtId="0" fontId="75" fillId="0" borderId="175" xfId="0" applyFont="1" applyBorder="1" applyAlignment="1">
      <alignment horizontal="right"/>
    </xf>
    <xf numFmtId="0" fontId="75" fillId="0" borderId="180" xfId="0" applyFont="1" applyBorder="1" applyAlignment="1">
      <alignment horizontal="right"/>
    </xf>
    <xf numFmtId="0" fontId="75" fillId="0" borderId="0" xfId="0" applyFont="1" applyBorder="1" applyAlignment="1">
      <alignment horizontal="right"/>
    </xf>
    <xf numFmtId="0" fontId="75" fillId="0" borderId="177" xfId="0" applyFont="1" applyBorder="1" applyAlignment="1">
      <alignment horizontal="right"/>
    </xf>
    <xf numFmtId="0" fontId="75" fillId="0" borderId="178" xfId="0" applyFont="1" applyBorder="1" applyAlignment="1">
      <alignment horizontal="right"/>
    </xf>
    <xf numFmtId="0" fontId="74" fillId="0" borderId="175" xfId="0" applyFont="1" applyBorder="1" applyAlignment="1">
      <alignment horizontal="left" vertical="center" textRotation="255" shrinkToFit="1"/>
    </xf>
    <xf numFmtId="0" fontId="74" fillId="0" borderId="0" xfId="0" applyFont="1" applyBorder="1" applyAlignment="1">
      <alignment horizontal="left" vertical="center" textRotation="255" shrinkToFit="1"/>
    </xf>
    <xf numFmtId="0" fontId="74" fillId="0" borderId="178" xfId="0" applyFont="1" applyBorder="1" applyAlignment="1">
      <alignment horizontal="left" vertical="center" textRotation="255" shrinkToFit="1"/>
    </xf>
    <xf numFmtId="0" fontId="75" fillId="0" borderId="175" xfId="0" applyFont="1" applyBorder="1" applyAlignment="1">
      <alignment wrapText="1"/>
    </xf>
    <xf numFmtId="0" fontId="81" fillId="0" borderId="175" xfId="0" applyFont="1" applyBorder="1" applyAlignment="1">
      <alignment wrapText="1"/>
    </xf>
    <xf numFmtId="0" fontId="81" fillId="0" borderId="176" xfId="0" applyFont="1" applyBorder="1" applyAlignment="1">
      <alignment wrapText="1"/>
    </xf>
    <xf numFmtId="0" fontId="75" fillId="0" borderId="180" xfId="0" applyFont="1" applyBorder="1" applyAlignment="1">
      <alignment wrapText="1"/>
    </xf>
    <xf numFmtId="0" fontId="75" fillId="0" borderId="0" xfId="0" applyFont="1" applyBorder="1" applyAlignment="1">
      <alignment wrapText="1"/>
    </xf>
    <xf numFmtId="0" fontId="81" fillId="0" borderId="0" xfId="0" applyFont="1" applyBorder="1" applyAlignment="1">
      <alignment wrapText="1"/>
    </xf>
    <xf numFmtId="0" fontId="81" fillId="0" borderId="181" xfId="0" applyFont="1" applyBorder="1" applyAlignment="1">
      <alignment wrapText="1"/>
    </xf>
    <xf numFmtId="0" fontId="71" fillId="6" borderId="180" xfId="0" applyFont="1" applyFill="1" applyBorder="1" applyAlignment="1">
      <alignment vertical="center" shrinkToFit="1"/>
    </xf>
    <xf numFmtId="0" fontId="71" fillId="6" borderId="0" xfId="0" applyFont="1" applyFill="1" applyBorder="1" applyAlignment="1">
      <alignment shrinkToFit="1"/>
    </xf>
    <xf numFmtId="0" fontId="74" fillId="6" borderId="0" xfId="0" applyFont="1" applyFill="1" applyBorder="1" applyAlignment="1">
      <alignment vertical="center" shrinkToFit="1"/>
    </xf>
    <xf numFmtId="0" fontId="74" fillId="6" borderId="0" xfId="0" applyFont="1" applyFill="1" applyBorder="1" applyAlignment="1">
      <alignment shrinkToFit="1"/>
    </xf>
    <xf numFmtId="0" fontId="81" fillId="0" borderId="0" xfId="0" applyFont="1" applyBorder="1" applyAlignment="1">
      <alignment shrinkToFit="1"/>
    </xf>
    <xf numFmtId="0" fontId="81" fillId="0" borderId="181" xfId="0" applyFont="1" applyBorder="1" applyAlignment="1">
      <alignment shrinkToFit="1"/>
    </xf>
    <xf numFmtId="0" fontId="75" fillId="0" borderId="174" xfId="0" applyFont="1" applyBorder="1" applyAlignment="1">
      <alignment horizontal="center" vertical="center" textRotation="255"/>
    </xf>
    <xf numFmtId="0" fontId="75" fillId="0" borderId="175" xfId="0" applyFont="1" applyBorder="1" applyAlignment="1">
      <alignment horizontal="center" vertical="center" textRotation="255"/>
    </xf>
    <xf numFmtId="0" fontId="75" fillId="0" borderId="180" xfId="0" applyFont="1" applyBorder="1" applyAlignment="1">
      <alignment horizontal="center" vertical="center" textRotation="255"/>
    </xf>
    <xf numFmtId="0" fontId="75" fillId="0" borderId="0" xfId="0" applyFont="1" applyBorder="1" applyAlignment="1">
      <alignment horizontal="center" vertical="center" textRotation="255"/>
    </xf>
    <xf numFmtId="0" fontId="75" fillId="0" borderId="177" xfId="0" applyFont="1" applyBorder="1" applyAlignment="1">
      <alignment horizontal="center" vertical="center" textRotation="255"/>
    </xf>
    <xf numFmtId="0" fontId="75" fillId="0" borderId="178" xfId="0" applyFont="1" applyBorder="1" applyAlignment="1">
      <alignment horizontal="center" vertical="center" textRotation="255"/>
    </xf>
    <xf numFmtId="0" fontId="71" fillId="6" borderId="174" xfId="0" applyFont="1" applyFill="1" applyBorder="1" applyAlignment="1" applyProtection="1">
      <alignment horizontal="left" vertical="top" wrapText="1"/>
    </xf>
    <xf numFmtId="0" fontId="93" fillId="0" borderId="175" xfId="0" applyFont="1" applyBorder="1" applyAlignment="1">
      <alignment horizontal="left" vertical="top" wrapText="1"/>
    </xf>
    <xf numFmtId="0" fontId="93" fillId="0" borderId="176" xfId="0" applyFont="1" applyBorder="1" applyAlignment="1">
      <alignment horizontal="left" vertical="top" wrapText="1"/>
    </xf>
    <xf numFmtId="0" fontId="93" fillId="0" borderId="180" xfId="0" applyFont="1" applyBorder="1" applyAlignment="1">
      <alignment horizontal="left" vertical="top" wrapText="1"/>
    </xf>
    <xf numFmtId="0" fontId="93" fillId="0" borderId="0" xfId="0" applyFont="1" applyBorder="1" applyAlignment="1">
      <alignment horizontal="left" vertical="top" wrapText="1"/>
    </xf>
    <xf numFmtId="0" fontId="93" fillId="0" borderId="181" xfId="0" applyFont="1" applyBorder="1" applyAlignment="1">
      <alignment horizontal="left" vertical="top" wrapText="1"/>
    </xf>
    <xf numFmtId="0" fontId="93" fillId="0" borderId="177" xfId="0" applyFont="1" applyBorder="1" applyAlignment="1">
      <alignment horizontal="left" vertical="top" wrapText="1"/>
    </xf>
    <xf numFmtId="0" fontId="93" fillId="0" borderId="178" xfId="0" applyFont="1" applyBorder="1" applyAlignment="1">
      <alignment horizontal="left" vertical="top" wrapText="1"/>
    </xf>
    <xf numFmtId="0" fontId="93" fillId="0" borderId="179" xfId="0" applyFont="1" applyBorder="1" applyAlignment="1">
      <alignment horizontal="left" vertical="top" wrapText="1"/>
    </xf>
    <xf numFmtId="0" fontId="18" fillId="0" borderId="135" xfId="0" applyNumberFormat="1" applyFont="1" applyBorder="1" applyAlignment="1">
      <alignment horizontal="center" vertical="center"/>
    </xf>
    <xf numFmtId="0" fontId="0" fillId="0" borderId="175" xfId="0" applyBorder="1" applyAlignment="1"/>
    <xf numFmtId="0" fontId="0" fillId="0" borderId="176" xfId="0" applyBorder="1" applyAlignment="1"/>
    <xf numFmtId="0" fontId="0" fillId="0" borderId="0" xfId="0" applyAlignment="1"/>
    <xf numFmtId="0" fontId="0" fillId="0" borderId="181" xfId="0" applyBorder="1" applyAlignment="1"/>
    <xf numFmtId="0" fontId="7" fillId="0" borderId="7"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8" fillId="0" borderId="141" xfId="0" applyNumberFormat="1"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22" fillId="0" borderId="5" xfId="0" applyFont="1" applyBorder="1" applyAlignment="1">
      <alignment horizontal="right" vertical="center"/>
    </xf>
    <xf numFmtId="0" fontId="18" fillId="0" borderId="142" xfId="0" applyNumberFormat="1" applyFont="1" applyBorder="1" applyAlignment="1">
      <alignment horizontal="center" vertical="center"/>
    </xf>
    <xf numFmtId="0" fontId="12" fillId="0" borderId="7"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12" fillId="0" borderId="0" xfId="0" applyFont="1" applyBorder="1" applyAlignment="1">
      <alignment horizontal="center" vertical="center"/>
    </xf>
    <xf numFmtId="179" fontId="18" fillId="0" borderId="141" xfId="0" applyNumberFormat="1" applyFont="1" applyBorder="1" applyAlignment="1">
      <alignment horizontal="center" vertical="center"/>
    </xf>
    <xf numFmtId="179" fontId="18" fillId="0" borderId="135" xfId="0" applyNumberFormat="1"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1" fillId="0" borderId="9"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80" fillId="0" borderId="185" xfId="0" applyFont="1" applyFill="1" applyBorder="1" applyAlignment="1">
      <alignment vertical="center" shrinkToFit="1"/>
    </xf>
    <xf numFmtId="0" fontId="80" fillId="0" borderId="185" xfId="0" applyFont="1" applyFill="1" applyBorder="1" applyAlignment="1">
      <alignment shrinkToFit="1"/>
    </xf>
    <xf numFmtId="0" fontId="80" fillId="0" borderId="0" xfId="0" applyFont="1" applyFill="1" applyBorder="1" applyAlignment="1">
      <alignment shrinkToFit="1"/>
    </xf>
    <xf numFmtId="187" fontId="19" fillId="0" borderId="7" xfId="0" applyNumberFormat="1" applyFont="1" applyBorder="1" applyAlignment="1">
      <alignment vertical="center" shrinkToFit="1"/>
    </xf>
    <xf numFmtId="187" fontId="19" fillId="0" borderId="0" xfId="0" applyNumberFormat="1" applyFont="1" applyBorder="1" applyAlignment="1">
      <alignment vertical="center" shrinkToFit="1"/>
    </xf>
    <xf numFmtId="0" fontId="0" fillId="0" borderId="0" xfId="0" applyAlignment="1">
      <alignment vertical="center" shrinkToFit="1"/>
    </xf>
    <xf numFmtId="187" fontId="19" fillId="0" borderId="3" xfId="0" applyNumberFormat="1" applyFont="1" applyBorder="1" applyAlignment="1">
      <alignment vertical="center" shrinkToFit="1"/>
    </xf>
    <xf numFmtId="187" fontId="19" fillId="0" borderId="4" xfId="0" applyNumberFormat="1" applyFont="1" applyBorder="1" applyAlignment="1">
      <alignment vertical="center" shrinkToFit="1"/>
    </xf>
    <xf numFmtId="0" fontId="0" fillId="0" borderId="4" xfId="0" applyBorder="1" applyAlignment="1">
      <alignment vertical="center" shrinkToFit="1"/>
    </xf>
    <xf numFmtId="0" fontId="27" fillId="5" borderId="156" xfId="0" applyFont="1" applyFill="1" applyBorder="1" applyAlignment="1" applyProtection="1">
      <alignment horizontal="center" vertical="center"/>
      <protection locked="0"/>
    </xf>
    <xf numFmtId="0" fontId="27" fillId="5" borderId="157" xfId="0" applyFont="1" applyFill="1" applyBorder="1" applyAlignment="1" applyProtection="1">
      <alignment horizontal="center" vertical="center"/>
      <protection locked="0"/>
    </xf>
    <xf numFmtId="0" fontId="27" fillId="5" borderId="158" xfId="0" applyFont="1" applyFill="1" applyBorder="1" applyAlignment="1" applyProtection="1">
      <alignment horizontal="center" vertical="center"/>
      <protection locked="0"/>
    </xf>
    <xf numFmtId="0" fontId="27" fillId="5" borderId="159" xfId="0" applyFont="1" applyFill="1" applyBorder="1" applyAlignment="1" applyProtection="1">
      <alignment horizontal="center" vertical="center"/>
      <protection locked="0"/>
    </xf>
    <xf numFmtId="0" fontId="27" fillId="5" borderId="114" xfId="0" applyFont="1" applyFill="1" applyBorder="1" applyAlignment="1" applyProtection="1">
      <alignment horizontal="center" vertical="center"/>
      <protection locked="0"/>
    </xf>
    <xf numFmtId="0" fontId="27" fillId="5" borderId="160" xfId="0" applyFont="1" applyFill="1" applyBorder="1" applyAlignment="1" applyProtection="1">
      <alignment horizontal="center" vertical="center"/>
      <protection locked="0"/>
    </xf>
    <xf numFmtId="0" fontId="27" fillId="5" borderId="161" xfId="0" applyFont="1" applyFill="1" applyBorder="1" applyAlignment="1" applyProtection="1">
      <alignment horizontal="center" vertical="center"/>
      <protection locked="0"/>
    </xf>
    <xf numFmtId="0" fontId="27" fillId="5" borderId="162" xfId="0" applyFont="1" applyFill="1" applyBorder="1" applyAlignment="1" applyProtection="1">
      <alignment horizontal="center" vertical="center"/>
      <protection locked="0"/>
    </xf>
    <xf numFmtId="0" fontId="27" fillId="5" borderId="163" xfId="0" applyFont="1" applyFill="1" applyBorder="1" applyAlignment="1" applyProtection="1">
      <alignment horizontal="center" vertical="center"/>
      <protection locked="0"/>
    </xf>
    <xf numFmtId="179" fontId="19" fillId="0" borderId="120"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179" fontId="19" fillId="0" borderId="122" xfId="0" applyNumberFormat="1" applyFont="1" applyFill="1" applyBorder="1" applyAlignment="1">
      <alignment horizontal="center" vertical="center"/>
    </xf>
    <xf numFmtId="179" fontId="19" fillId="0" borderId="0" xfId="0" applyNumberFormat="1" applyFont="1" applyFill="1" applyBorder="1" applyAlignment="1">
      <alignment horizontal="center" vertical="center"/>
    </xf>
    <xf numFmtId="179" fontId="19" fillId="0" borderId="124" xfId="0" applyNumberFormat="1" applyFont="1" applyFill="1" applyBorder="1" applyAlignment="1">
      <alignment horizontal="center" vertical="center"/>
    </xf>
    <xf numFmtId="179" fontId="19" fillId="0" borderId="4" xfId="0" applyNumberFormat="1" applyFont="1" applyFill="1" applyBorder="1" applyAlignment="1">
      <alignment horizontal="center" vertical="center"/>
    </xf>
    <xf numFmtId="179" fontId="19" fillId="0" borderId="121" xfId="0" applyNumberFormat="1" applyFont="1" applyFill="1" applyBorder="1" applyAlignment="1">
      <alignment horizontal="center" vertical="center"/>
    </xf>
    <xf numFmtId="179" fontId="19" fillId="0" borderId="123" xfId="0" applyNumberFormat="1" applyFont="1" applyFill="1" applyBorder="1" applyAlignment="1">
      <alignment horizontal="center" vertical="center"/>
    </xf>
    <xf numFmtId="179" fontId="19" fillId="0" borderId="125" xfId="0" applyNumberFormat="1"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Border="1"/>
    <xf numFmtId="0" fontId="0" fillId="0" borderId="2" xfId="0" applyBorder="1"/>
    <xf numFmtId="0" fontId="0" fillId="0" borderId="7" xfId="0" applyBorder="1"/>
    <xf numFmtId="0" fontId="0" fillId="0" borderId="0" xfId="0"/>
    <xf numFmtId="0" fontId="0" fillId="0" borderId="28" xfId="0" applyBorder="1"/>
    <xf numFmtId="0" fontId="0" fillId="0" borderId="3" xfId="0" applyBorder="1"/>
    <xf numFmtId="0" fontId="0" fillId="0" borderId="4" xfId="0" applyBorder="1"/>
    <xf numFmtId="0" fontId="0" fillId="0" borderId="8" xfId="0" applyBorder="1"/>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179" fontId="19" fillId="0" borderId="9" xfId="0" applyNumberFormat="1" applyFont="1" applyFill="1" applyBorder="1" applyAlignment="1">
      <alignment horizontal="center" vertical="center"/>
    </xf>
    <xf numFmtId="179" fontId="19" fillId="0" borderId="7" xfId="0" applyNumberFormat="1" applyFont="1" applyFill="1" applyBorder="1" applyAlignment="1">
      <alignment horizontal="center" vertical="center"/>
    </xf>
    <xf numFmtId="179" fontId="19" fillId="0" borderId="3" xfId="0" applyNumberFormat="1" applyFont="1" applyFill="1" applyBorder="1" applyAlignment="1">
      <alignment horizontal="center" vertical="center"/>
    </xf>
    <xf numFmtId="0" fontId="19" fillId="0" borderId="120"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122"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28" xfId="0" applyNumberFormat="1" applyFont="1" applyFill="1" applyBorder="1" applyAlignment="1">
      <alignment horizontal="center" vertical="center"/>
    </xf>
    <xf numFmtId="0" fontId="19" fillId="0" borderId="124"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7" fillId="0" borderId="0" xfId="0" applyFont="1" applyBorder="1" applyAlignment="1">
      <alignment horizontal="center" vertical="center" wrapText="1"/>
    </xf>
    <xf numFmtId="0" fontId="7" fillId="0" borderId="207" xfId="0" applyFont="1" applyBorder="1" applyAlignment="1">
      <alignment horizontal="center" vertical="center"/>
    </xf>
    <xf numFmtId="0" fontId="90" fillId="0" borderId="0" xfId="0" applyFont="1" applyFill="1" applyBorder="1" applyAlignment="1">
      <alignment horizontal="right" vertical="top" wrapText="1" shrinkToFit="1"/>
    </xf>
    <xf numFmtId="0" fontId="0" fillId="0" borderId="0" xfId="0" applyAlignment="1">
      <alignment horizontal="right" vertical="top" wrapText="1"/>
    </xf>
    <xf numFmtId="0" fontId="0" fillId="0" borderId="187" xfId="0" applyBorder="1" applyAlignment="1">
      <alignment horizontal="right" vertical="top" wrapText="1"/>
    </xf>
    <xf numFmtId="0" fontId="0" fillId="0" borderId="216" xfId="0" applyBorder="1" applyAlignment="1">
      <alignment horizontal="right" vertical="top" wrapText="1"/>
    </xf>
    <xf numFmtId="0" fontId="0" fillId="0" borderId="217" xfId="0" applyBorder="1" applyAlignment="1">
      <alignment horizontal="right" vertical="top" wrapText="1"/>
    </xf>
    <xf numFmtId="0" fontId="74" fillId="4" borderId="180" xfId="0" applyFont="1" applyFill="1" applyBorder="1" applyAlignment="1">
      <alignment horizontal="center" vertical="center"/>
    </xf>
    <xf numFmtId="0" fontId="74" fillId="4" borderId="0" xfId="0" applyFont="1" applyFill="1" applyBorder="1" applyAlignment="1">
      <alignment horizontal="center" vertical="center"/>
    </xf>
    <xf numFmtId="183" fontId="14" fillId="4" borderId="0" xfId="0" applyNumberFormat="1" applyFont="1" applyFill="1" applyBorder="1" applyAlignment="1">
      <alignment vertical="center" shrinkToFit="1"/>
    </xf>
    <xf numFmtId="0" fontId="73" fillId="4" borderId="0" xfId="0" applyFont="1" applyFill="1" applyBorder="1" applyAlignment="1">
      <alignment horizontal="center" vertical="center"/>
    </xf>
    <xf numFmtId="0" fontId="74" fillId="0" borderId="177" xfId="0" applyFont="1" applyBorder="1" applyAlignment="1">
      <alignment horizontal="right" vertical="center"/>
    </xf>
    <xf numFmtId="0" fontId="74" fillId="0" borderId="178" xfId="0" applyFont="1" applyBorder="1" applyAlignment="1">
      <alignment horizontal="right" vertical="center"/>
    </xf>
    <xf numFmtId="0" fontId="74" fillId="0" borderId="179" xfId="0" applyFont="1" applyBorder="1" applyAlignment="1">
      <alignment horizontal="right" vertical="center"/>
    </xf>
    <xf numFmtId="0" fontId="71" fillId="0" borderId="177" xfId="0" applyFont="1" applyBorder="1" applyAlignment="1">
      <alignment horizontal="center" vertical="center"/>
    </xf>
    <xf numFmtId="0" fontId="71" fillId="0" borderId="178" xfId="0" applyFont="1" applyBorder="1" applyAlignment="1">
      <alignment horizontal="center" vertical="center"/>
    </xf>
    <xf numFmtId="0" fontId="71" fillId="0" borderId="179" xfId="0" applyFont="1" applyBorder="1" applyAlignment="1">
      <alignment horizontal="center" vertical="center"/>
    </xf>
    <xf numFmtId="179" fontId="18" fillId="0" borderId="115" xfId="0" applyNumberFormat="1" applyFont="1" applyFill="1" applyBorder="1" applyAlignment="1">
      <alignment horizontal="center" vertical="center"/>
    </xf>
    <xf numFmtId="179" fontId="18" fillId="0" borderId="5" xfId="0" applyNumberFormat="1" applyFont="1" applyFill="1" applyBorder="1" applyAlignment="1">
      <alignment horizontal="center" vertical="center"/>
    </xf>
    <xf numFmtId="179" fontId="18" fillId="0" borderId="134" xfId="0" applyNumberFormat="1" applyFont="1" applyFill="1" applyBorder="1" applyAlignment="1">
      <alignment horizontal="center" vertical="center"/>
    </xf>
    <xf numFmtId="0" fontId="18" fillId="0" borderId="115"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8" fillId="0" borderId="164"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8" fillId="0" borderId="28" xfId="0" applyFont="1" applyBorder="1" applyAlignment="1">
      <alignment horizontal="center" vertical="center"/>
    </xf>
    <xf numFmtId="179" fontId="18" fillId="0" borderId="115" xfId="0" applyNumberFormat="1" applyFont="1" applyBorder="1" applyAlignment="1">
      <alignment horizontal="center" vertical="center"/>
    </xf>
    <xf numFmtId="179" fontId="18" fillId="0" borderId="5" xfId="0" applyNumberFormat="1" applyFont="1" applyBorder="1" applyAlignment="1">
      <alignment horizontal="center" vertical="center"/>
    </xf>
    <xf numFmtId="179" fontId="18" fillId="0" borderId="164"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74" fillId="4" borderId="0" xfId="0" applyFont="1" applyFill="1" applyBorder="1" applyAlignment="1">
      <alignment horizontal="center"/>
    </xf>
    <xf numFmtId="185" fontId="14" fillId="4" borderId="0" xfId="0" applyNumberFormat="1" applyFont="1" applyFill="1" applyBorder="1" applyAlignment="1">
      <alignment horizontal="center"/>
    </xf>
    <xf numFmtId="0" fontId="14" fillId="4" borderId="0" xfId="0" applyFont="1" applyFill="1" applyBorder="1" applyAlignment="1">
      <alignment horizontal="center"/>
    </xf>
    <xf numFmtId="0" fontId="7" fillId="0" borderId="0" xfId="0" applyFont="1" applyAlignment="1">
      <alignment horizontal="center" vertical="center" shrinkToFit="1"/>
    </xf>
    <xf numFmtId="0" fontId="74" fillId="4" borderId="180" xfId="0" applyFont="1" applyFill="1" applyBorder="1" applyAlignment="1">
      <alignment horizontal="center"/>
    </xf>
    <xf numFmtId="0" fontId="48" fillId="0" borderId="115" xfId="0" applyNumberFormat="1" applyFont="1" applyBorder="1" applyAlignment="1">
      <alignment horizontal="center" vertical="center"/>
    </xf>
    <xf numFmtId="0" fontId="48" fillId="0" borderId="5" xfId="0" applyNumberFormat="1" applyFont="1" applyBorder="1" applyAlignment="1">
      <alignment horizontal="center" vertical="center"/>
    </xf>
    <xf numFmtId="0" fontId="48" fillId="0" borderId="134" xfId="0" applyNumberFormat="1" applyFont="1" applyBorder="1" applyAlignment="1">
      <alignment horizontal="center" vertical="center"/>
    </xf>
    <xf numFmtId="0" fontId="74" fillId="0" borderId="204" xfId="0" applyFont="1" applyBorder="1" applyAlignment="1">
      <alignment horizontal="center" vertical="center"/>
    </xf>
    <xf numFmtId="0" fontId="74" fillId="0" borderId="205" xfId="0" applyFont="1" applyBorder="1" applyAlignment="1">
      <alignment horizontal="center" vertical="center"/>
    </xf>
    <xf numFmtId="0" fontId="74" fillId="0" borderId="206" xfId="0" applyFont="1" applyBorder="1" applyAlignment="1">
      <alignment horizontal="center" vertical="center"/>
    </xf>
    <xf numFmtId="179" fontId="48" fillId="0" borderId="115" xfId="0" applyNumberFormat="1" applyFont="1" applyBorder="1" applyAlignment="1">
      <alignment horizontal="center" vertical="center"/>
    </xf>
    <xf numFmtId="179" fontId="48" fillId="0" borderId="5" xfId="0" applyNumberFormat="1" applyFont="1" applyBorder="1" applyAlignment="1">
      <alignment horizontal="center" vertical="center"/>
    </xf>
    <xf numFmtId="179" fontId="48" fillId="0" borderId="134" xfId="0" applyNumberFormat="1" applyFont="1" applyBorder="1" applyAlignment="1">
      <alignment horizontal="center" vertical="center"/>
    </xf>
    <xf numFmtId="0" fontId="48" fillId="0" borderId="165" xfId="0" applyNumberFormat="1" applyFont="1" applyBorder="1" applyAlignment="1">
      <alignment horizontal="center" vertical="center"/>
    </xf>
    <xf numFmtId="0" fontId="48" fillId="0" borderId="164" xfId="0" applyNumberFormat="1" applyFont="1" applyBorder="1" applyAlignment="1">
      <alignment horizontal="center" vertical="center"/>
    </xf>
    <xf numFmtId="0" fontId="8" fillId="0" borderId="12" xfId="0" applyFont="1" applyBorder="1" applyAlignment="1">
      <alignment horizontal="center" vertical="center"/>
    </xf>
    <xf numFmtId="0" fontId="22" fillId="0" borderId="153" xfId="0" applyFont="1" applyBorder="1" applyAlignment="1">
      <alignment horizontal="right"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167" xfId="0" applyFont="1" applyBorder="1" applyAlignment="1">
      <alignment horizontal="center" vertical="center"/>
    </xf>
    <xf numFmtId="0" fontId="11" fillId="0" borderId="28" xfId="0" applyFont="1" applyBorder="1" applyAlignment="1">
      <alignment horizontal="center" vertical="center"/>
    </xf>
    <xf numFmtId="0" fontId="74" fillId="0" borderId="0" xfId="0" applyFont="1" applyBorder="1" applyAlignme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7" fillId="0" borderId="170"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0" xfId="0" applyBorder="1"/>
    <xf numFmtId="0" fontId="0" fillId="0" borderId="17" xfId="0" applyBorder="1"/>
    <xf numFmtId="0" fontId="0" fillId="0" borderId="13" xfId="0" applyBorder="1"/>
    <xf numFmtId="0" fontId="0" fillId="0" borderId="18" xfId="0" applyBorder="1"/>
    <xf numFmtId="0" fontId="0" fillId="0" borderId="151" xfId="0" applyBorder="1"/>
    <xf numFmtId="186" fontId="14" fillId="4" borderId="0" xfId="0" applyNumberFormat="1" applyFont="1" applyFill="1" applyBorder="1" applyAlignment="1">
      <alignment horizontal="center"/>
    </xf>
    <xf numFmtId="0" fontId="7" fillId="0" borderId="7" xfId="0" applyFont="1" applyBorder="1" applyAlignment="1">
      <alignment vertical="center"/>
    </xf>
    <xf numFmtId="0" fontId="0" fillId="0" borderId="0" xfId="0" applyBorder="1" applyAlignment="1"/>
    <xf numFmtId="0" fontId="7" fillId="0" borderId="0" xfId="0" applyFont="1" applyBorder="1" applyAlignment="1">
      <alignment vertical="center"/>
    </xf>
    <xf numFmtId="179" fontId="18" fillId="0" borderId="134" xfId="0" applyNumberFormat="1" applyFont="1" applyBorder="1" applyAlignment="1">
      <alignment horizontal="center" vertical="center"/>
    </xf>
    <xf numFmtId="0" fontId="18" fillId="0" borderId="115"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64" xfId="0" applyNumberFormat="1" applyFont="1" applyBorder="1" applyAlignment="1">
      <alignment horizontal="center" vertical="center"/>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4" xfId="0" applyFont="1" applyBorder="1" applyAlignment="1">
      <alignment vertical="center"/>
    </xf>
    <xf numFmtId="0" fontId="8" fillId="0" borderId="0" xfId="0" applyFont="1" applyAlignment="1">
      <alignment vertical="center" wrapText="1"/>
    </xf>
    <xf numFmtId="0" fontId="7" fillId="0" borderId="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8" xfId="0" applyFont="1" applyBorder="1" applyAlignment="1">
      <alignment horizontal="distributed" vertical="center" wrapText="1"/>
    </xf>
    <xf numFmtId="0" fontId="8" fillId="0" borderId="1" xfId="0" applyFont="1" applyBorder="1" applyAlignment="1">
      <alignment horizontal="right"/>
    </xf>
    <xf numFmtId="0" fontId="8" fillId="0" borderId="31" xfId="0" applyFont="1" applyBorder="1" applyAlignment="1">
      <alignment horizontal="right"/>
    </xf>
    <xf numFmtId="0" fontId="8" fillId="0" borderId="0" xfId="0" applyFont="1" applyBorder="1" applyAlignment="1">
      <alignment horizontal="right"/>
    </xf>
    <xf numFmtId="0" fontId="8" fillId="0" borderId="12" xfId="0" applyFont="1" applyBorder="1" applyAlignment="1">
      <alignment horizontal="right"/>
    </xf>
    <xf numFmtId="0" fontId="8" fillId="0" borderId="4" xfId="0" applyFont="1" applyBorder="1" applyAlignment="1">
      <alignment horizontal="right"/>
    </xf>
    <xf numFmtId="0" fontId="8" fillId="0" borderId="30" xfId="0" applyFont="1" applyBorder="1" applyAlignment="1">
      <alignment horizontal="right"/>
    </xf>
    <xf numFmtId="0" fontId="8" fillId="0" borderId="115" xfId="0" applyFont="1" applyBorder="1" applyAlignment="1">
      <alignment horizontal="center" vertical="center"/>
    </xf>
    <xf numFmtId="0" fontId="8" fillId="0" borderId="5" xfId="0" applyFont="1" applyBorder="1" applyAlignment="1">
      <alignment horizontal="center" vertical="center"/>
    </xf>
    <xf numFmtId="0" fontId="8" fillId="0" borderId="169" xfId="0" applyFont="1" applyBorder="1" applyAlignment="1">
      <alignment horizontal="center" vertical="center"/>
    </xf>
    <xf numFmtId="179" fontId="18" fillId="0" borderId="3" xfId="0" applyNumberFormat="1" applyFont="1" applyBorder="1" applyAlignment="1">
      <alignment horizontal="center" vertical="center"/>
    </xf>
    <xf numFmtId="179" fontId="18" fillId="0" borderId="4" xfId="0" applyNumberFormat="1" applyFont="1" applyBorder="1" applyAlignment="1">
      <alignment horizontal="center" vertical="center"/>
    </xf>
    <xf numFmtId="179" fontId="18" fillId="0" borderId="125"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18" fillId="0" borderId="8" xfId="0" applyNumberFormat="1" applyFont="1" applyBorder="1" applyAlignment="1">
      <alignment horizontal="center" vertical="center"/>
    </xf>
    <xf numFmtId="0" fontId="30" fillId="0" borderId="7" xfId="0" applyFont="1" applyFill="1" applyBorder="1" applyAlignment="1">
      <alignment horizontal="center" vertical="center"/>
    </xf>
    <xf numFmtId="0" fontId="30" fillId="0" borderId="0" xfId="0" applyFont="1" applyFill="1" applyBorder="1" applyAlignment="1">
      <alignment horizontal="center" vertical="center"/>
    </xf>
    <xf numFmtId="0" fontId="48" fillId="0" borderId="136" xfId="0" applyNumberFormat="1" applyFont="1" applyBorder="1" applyAlignment="1">
      <alignment horizontal="center" vertical="center"/>
    </xf>
    <xf numFmtId="0" fontId="48" fillId="0" borderId="140" xfId="0" applyNumberFormat="1" applyFont="1" applyBorder="1" applyAlignment="1">
      <alignment horizontal="center" vertical="center"/>
    </xf>
    <xf numFmtId="0" fontId="48" fillId="0" borderId="2" xfId="0" applyNumberFormat="1" applyFont="1" applyBorder="1" applyAlignment="1">
      <alignment horizontal="center" vertical="center"/>
    </xf>
    <xf numFmtId="0" fontId="48" fillId="0" borderId="116" xfId="0" applyNumberFormat="1" applyFont="1" applyBorder="1" applyAlignment="1">
      <alignment horizontal="center" vertical="center"/>
    </xf>
    <xf numFmtId="0" fontId="48" fillId="0" borderId="8" xfId="0" applyNumberFormat="1" applyFont="1" applyBorder="1" applyAlignment="1">
      <alignment horizontal="center" vertical="center"/>
    </xf>
    <xf numFmtId="0" fontId="48" fillId="0" borderId="113" xfId="0" applyNumberFormat="1" applyFont="1" applyBorder="1" applyAlignment="1">
      <alignment horizontal="center" vertical="center"/>
    </xf>
    <xf numFmtId="0" fontId="8" fillId="0" borderId="12" xfId="0" applyFont="1" applyBorder="1" applyAlignment="1">
      <alignment horizontal="center" vertical="center" wrapText="1"/>
    </xf>
    <xf numFmtId="0" fontId="9" fillId="0" borderId="9" xfId="0"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30" fillId="0" borderId="28" xfId="0" applyFont="1" applyFill="1" applyBorder="1" applyAlignment="1">
      <alignment horizontal="center" vertical="center"/>
    </xf>
    <xf numFmtId="0" fontId="18" fillId="0" borderId="124"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121" xfId="0" applyFont="1" applyBorder="1" applyAlignment="1">
      <alignment horizontal="center" vertical="center"/>
    </xf>
    <xf numFmtId="0" fontId="9" fillId="0" borderId="120" xfId="0" applyFont="1" applyBorder="1" applyAlignment="1">
      <alignment horizontal="right"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8" xfId="0" applyFont="1" applyFill="1" applyBorder="1" applyAlignment="1">
      <alignment horizontal="center" vertical="center"/>
    </xf>
    <xf numFmtId="0" fontId="8" fillId="0" borderId="166" xfId="0" applyFont="1" applyBorder="1" applyAlignment="1">
      <alignment horizontal="center" vertical="center"/>
    </xf>
    <xf numFmtId="0" fontId="29" fillId="0" borderId="0" xfId="0" applyFont="1" applyAlignment="1">
      <alignment horizontal="right" vertical="center"/>
    </xf>
    <xf numFmtId="0" fontId="7" fillId="0" borderId="15"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67"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68"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9"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67" xfId="0" applyFont="1" applyBorder="1" applyAlignment="1">
      <alignment horizontal="distributed" vertical="center" wrapText="1"/>
    </xf>
    <xf numFmtId="179" fontId="48" fillId="0" borderId="116" xfId="0" applyNumberFormat="1" applyFont="1" applyBorder="1" applyAlignment="1">
      <alignment horizontal="center" vertical="center"/>
    </xf>
    <xf numFmtId="179" fontId="48" fillId="0" borderId="9" xfId="0" applyNumberFormat="1" applyFont="1" applyBorder="1" applyAlignment="1">
      <alignment horizontal="center" vertical="center"/>
    </xf>
    <xf numFmtId="179" fontId="48" fillId="0" borderId="113" xfId="0" applyNumberFormat="1" applyFont="1" applyBorder="1" applyAlignment="1">
      <alignment horizontal="center" vertical="center"/>
    </xf>
    <xf numFmtId="179" fontId="48" fillId="0" borderId="3" xfId="0" applyNumberFormat="1" applyFont="1" applyBorder="1" applyAlignment="1">
      <alignment horizontal="center" vertical="center"/>
    </xf>
    <xf numFmtId="0" fontId="8" fillId="0" borderId="0" xfId="0" applyFont="1" applyBorder="1" applyAlignment="1">
      <alignment horizontal="center" vertical="center" wrapText="1"/>
    </xf>
    <xf numFmtId="0" fontId="31" fillId="0" borderId="5" xfId="0" applyFont="1" applyBorder="1"/>
    <xf numFmtId="0" fontId="31" fillId="0" borderId="134" xfId="0" applyFont="1" applyBorder="1"/>
    <xf numFmtId="183" fontId="18" fillId="0" borderId="120" xfId="0" applyNumberFormat="1" applyFont="1" applyBorder="1" applyAlignment="1">
      <alignment horizontal="center" vertical="center"/>
    </xf>
    <xf numFmtId="183" fontId="18" fillId="0" borderId="1" xfId="0" applyNumberFormat="1" applyFont="1" applyBorder="1" applyAlignment="1">
      <alignment horizontal="center" vertical="center"/>
    </xf>
    <xf numFmtId="183" fontId="18" fillId="0" borderId="121" xfId="0" applyNumberFormat="1" applyFont="1" applyBorder="1" applyAlignment="1">
      <alignment horizontal="center" vertical="center"/>
    </xf>
    <xf numFmtId="183" fontId="18" fillId="0" borderId="122" xfId="0" applyNumberFormat="1" applyFont="1" applyBorder="1" applyAlignment="1">
      <alignment horizontal="center" vertical="center"/>
    </xf>
    <xf numFmtId="183" fontId="18" fillId="0" borderId="0" xfId="0" applyNumberFormat="1" applyFont="1" applyBorder="1" applyAlignment="1">
      <alignment horizontal="center" vertical="center"/>
    </xf>
    <xf numFmtId="183" fontId="18" fillId="0" borderId="123" xfId="0" applyNumberFormat="1" applyFont="1" applyBorder="1" applyAlignment="1">
      <alignment horizontal="center" vertical="center"/>
    </xf>
    <xf numFmtId="183" fontId="18" fillId="0" borderId="124" xfId="0" applyNumberFormat="1" applyFont="1" applyBorder="1" applyAlignment="1">
      <alignment horizontal="center" vertical="center"/>
    </xf>
    <xf numFmtId="183" fontId="18" fillId="0" borderId="4" xfId="0" applyNumberFormat="1" applyFont="1" applyBorder="1" applyAlignment="1">
      <alignment horizontal="center" vertical="center"/>
    </xf>
    <xf numFmtId="183" fontId="18" fillId="0" borderId="125" xfId="0" applyNumberFormat="1" applyFont="1" applyBorder="1" applyAlignment="1">
      <alignment horizontal="center" vertical="center"/>
    </xf>
    <xf numFmtId="0" fontId="18" fillId="0" borderId="9"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18" fillId="0" borderId="7"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1" fillId="0" borderId="9" xfId="0" applyNumberFormat="1" applyFont="1" applyBorder="1" applyAlignment="1">
      <alignment horizontal="center" vertical="center" textRotation="255"/>
    </xf>
    <xf numFmtId="0" fontId="11" fillId="0" borderId="1" xfId="0" applyNumberFormat="1" applyFont="1" applyBorder="1" applyAlignment="1">
      <alignment horizontal="center" vertical="center" textRotation="255"/>
    </xf>
    <xf numFmtId="0" fontId="11" fillId="0" borderId="121" xfId="0" applyNumberFormat="1" applyFont="1" applyBorder="1" applyAlignment="1">
      <alignment horizontal="center" vertical="center" textRotation="255"/>
    </xf>
    <xf numFmtId="0" fontId="11" fillId="0" borderId="7" xfId="0" applyNumberFormat="1" applyFont="1" applyBorder="1" applyAlignment="1">
      <alignment horizontal="center" vertical="center" textRotation="255"/>
    </xf>
    <xf numFmtId="0" fontId="11" fillId="0" borderId="0" xfId="0" applyNumberFormat="1" applyFont="1" applyBorder="1" applyAlignment="1">
      <alignment horizontal="center" vertical="center" textRotation="255"/>
    </xf>
    <xf numFmtId="0" fontId="11" fillId="0" borderId="123" xfId="0" applyNumberFormat="1" applyFont="1" applyBorder="1" applyAlignment="1">
      <alignment horizontal="center" vertical="center" textRotation="255"/>
    </xf>
    <xf numFmtId="0" fontId="11" fillId="0" borderId="3" xfId="0" applyNumberFormat="1" applyFont="1" applyBorder="1" applyAlignment="1">
      <alignment horizontal="center" vertical="center" textRotation="255"/>
    </xf>
    <xf numFmtId="0" fontId="11" fillId="0" borderId="4" xfId="0" applyNumberFormat="1" applyFont="1" applyBorder="1" applyAlignment="1">
      <alignment horizontal="center" vertical="center" textRotation="255"/>
    </xf>
    <xf numFmtId="0" fontId="11" fillId="0" borderId="125" xfId="0" applyNumberFormat="1" applyFont="1" applyBorder="1" applyAlignment="1">
      <alignment horizontal="center" vertical="center" textRotation="255"/>
    </xf>
    <xf numFmtId="0" fontId="11" fillId="0" borderId="120" xfId="0" applyNumberFormat="1" applyFont="1" applyBorder="1" applyAlignment="1">
      <alignment horizontal="center" vertical="center" textRotation="255"/>
    </xf>
    <xf numFmtId="0" fontId="11" fillId="0" borderId="2" xfId="0" applyNumberFormat="1" applyFont="1" applyBorder="1" applyAlignment="1">
      <alignment horizontal="center" vertical="center" textRotation="255"/>
    </xf>
    <xf numFmtId="0" fontId="11" fillId="0" borderId="122" xfId="0" applyNumberFormat="1" applyFont="1" applyBorder="1" applyAlignment="1">
      <alignment horizontal="center" vertical="center" textRotation="255"/>
    </xf>
    <xf numFmtId="0" fontId="11" fillId="0" borderId="28" xfId="0" applyNumberFormat="1" applyFont="1" applyBorder="1" applyAlignment="1">
      <alignment horizontal="center" vertical="center" textRotation="255"/>
    </xf>
    <xf numFmtId="0" fontId="11" fillId="0" borderId="124" xfId="0" applyNumberFormat="1" applyFont="1" applyBorder="1" applyAlignment="1">
      <alignment horizontal="center" vertical="center" textRotation="255"/>
    </xf>
    <xf numFmtId="0" fontId="11" fillId="0" borderId="8" xfId="0" applyNumberFormat="1" applyFont="1" applyBorder="1" applyAlignment="1">
      <alignment horizontal="center" vertical="center" textRotation="255"/>
    </xf>
    <xf numFmtId="183" fontId="18" fillId="2" borderId="120" xfId="0" applyNumberFormat="1" applyFont="1" applyFill="1" applyBorder="1" applyAlignment="1">
      <alignment horizontal="center" vertical="center"/>
    </xf>
    <xf numFmtId="183" fontId="18" fillId="2" borderId="1" xfId="0" applyNumberFormat="1" applyFont="1" applyFill="1" applyBorder="1" applyAlignment="1">
      <alignment horizontal="center" vertical="center"/>
    </xf>
    <xf numFmtId="183" fontId="18" fillId="2" borderId="121" xfId="0" applyNumberFormat="1" applyFont="1" applyFill="1" applyBorder="1" applyAlignment="1">
      <alignment horizontal="center" vertical="center"/>
    </xf>
    <xf numFmtId="183" fontId="18" fillId="2" borderId="122" xfId="0" applyNumberFormat="1" applyFont="1" applyFill="1" applyBorder="1" applyAlignment="1">
      <alignment horizontal="center" vertical="center"/>
    </xf>
    <xf numFmtId="183" fontId="18" fillId="2" borderId="0" xfId="0" applyNumberFormat="1" applyFont="1" applyFill="1" applyBorder="1" applyAlignment="1">
      <alignment horizontal="center" vertical="center"/>
    </xf>
    <xf numFmtId="183" fontId="18" fillId="2" borderId="123" xfId="0" applyNumberFormat="1" applyFont="1" applyFill="1" applyBorder="1" applyAlignment="1">
      <alignment horizontal="center" vertical="center"/>
    </xf>
    <xf numFmtId="183" fontId="18" fillId="2" borderId="124" xfId="0" applyNumberFormat="1" applyFont="1" applyFill="1" applyBorder="1" applyAlignment="1">
      <alignment horizontal="center" vertical="center"/>
    </xf>
    <xf numFmtId="183" fontId="18" fillId="2" borderId="4" xfId="0" applyNumberFormat="1" applyFont="1" applyFill="1" applyBorder="1" applyAlignment="1">
      <alignment horizontal="center" vertical="center"/>
    </xf>
    <xf numFmtId="183" fontId="18" fillId="2" borderId="125" xfId="0" applyNumberFormat="1" applyFont="1" applyFill="1" applyBorder="1" applyAlignment="1">
      <alignment horizontal="center" vertical="center"/>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xf>
    <xf numFmtId="0" fontId="89" fillId="0" borderId="0" xfId="0" applyFont="1" applyAlignment="1">
      <alignment horizontal="distributed" vertical="top" justifyLastLine="1"/>
    </xf>
    <xf numFmtId="0" fontId="72"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28"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15" xfId="0" applyFont="1" applyBorder="1" applyAlignment="1">
      <alignment horizontal="center" vertical="center"/>
    </xf>
    <xf numFmtId="0" fontId="14" fillId="0" borderId="5" xfId="0" applyFont="1" applyBorder="1" applyAlignment="1">
      <alignment horizontal="center" vertical="center"/>
    </xf>
    <xf numFmtId="0" fontId="14" fillId="0" borderId="164" xfId="0" applyFont="1" applyBorder="1" applyAlignment="1">
      <alignment horizontal="center" vertical="center"/>
    </xf>
    <xf numFmtId="0" fontId="78" fillId="0" borderId="203" xfId="0" applyFont="1" applyBorder="1" applyAlignment="1">
      <alignment horizontal="center" vertical="center"/>
    </xf>
    <xf numFmtId="0" fontId="78" fillId="0" borderId="201" xfId="0" applyFont="1" applyBorder="1" applyAlignment="1">
      <alignment horizontal="center" vertical="center"/>
    </xf>
    <xf numFmtId="0" fontId="78" fillId="0" borderId="20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7" fillId="0" borderId="185" xfId="0" applyFont="1" applyBorder="1" applyAlignment="1">
      <alignment vertical="center"/>
    </xf>
    <xf numFmtId="0" fontId="0" fillId="0" borderId="1" xfId="0" applyBorder="1" applyAlignment="1">
      <alignment vertical="center"/>
    </xf>
    <xf numFmtId="0" fontId="0" fillId="0" borderId="180" xfId="0" applyBorder="1" applyAlignment="1">
      <alignment wrapText="1"/>
    </xf>
    <xf numFmtId="3" fontId="26" fillId="0" borderId="3" xfId="0" applyNumberFormat="1" applyFont="1" applyFill="1" applyBorder="1" applyAlignment="1">
      <alignment horizontal="center" vertical="center"/>
    </xf>
    <xf numFmtId="3" fontId="26" fillId="0" borderId="4" xfId="0" applyNumberFormat="1" applyFont="1" applyFill="1" applyBorder="1" applyAlignment="1">
      <alignment horizontal="center" vertical="center"/>
    </xf>
    <xf numFmtId="0" fontId="85" fillId="0" borderId="0" xfId="0" applyFont="1" applyAlignment="1">
      <alignment vertical="center"/>
    </xf>
    <xf numFmtId="0" fontId="7" fillId="0" borderId="0" xfId="0" applyFont="1" applyBorder="1" applyAlignment="1">
      <alignment horizontal="distributed"/>
    </xf>
    <xf numFmtId="0" fontId="71" fillId="0" borderId="0" xfId="0" applyFont="1" applyBorder="1" applyAlignment="1">
      <alignment vertical="center" wrapText="1"/>
    </xf>
    <xf numFmtId="0" fontId="75" fillId="0" borderId="0" xfId="0" applyFont="1" applyBorder="1" applyAlignment="1"/>
    <xf numFmtId="0" fontId="7" fillId="0" borderId="4" xfId="0" applyFont="1" applyBorder="1" applyAlignment="1">
      <alignment vertical="center"/>
    </xf>
    <xf numFmtId="176" fontId="27" fillId="5" borderId="143" xfId="0" applyNumberFormat="1" applyFont="1" applyFill="1" applyBorder="1" applyAlignment="1" applyProtection="1">
      <alignment horizontal="center" vertical="center"/>
      <protection locked="0"/>
    </xf>
    <xf numFmtId="176" fontId="27" fillId="5" borderId="144" xfId="0" applyNumberFormat="1" applyFont="1" applyFill="1" applyBorder="1" applyAlignment="1" applyProtection="1">
      <alignment horizontal="center" vertical="center"/>
      <protection locked="0"/>
    </xf>
    <xf numFmtId="176" fontId="27" fillId="5" borderId="145" xfId="0" applyNumberFormat="1" applyFont="1" applyFill="1" applyBorder="1" applyAlignment="1" applyProtection="1">
      <alignment horizontal="center" vertical="center"/>
      <protection locked="0"/>
    </xf>
    <xf numFmtId="176" fontId="27" fillId="5" borderId="146" xfId="0" applyNumberFormat="1" applyFont="1" applyFill="1" applyBorder="1" applyAlignment="1" applyProtection="1">
      <alignment horizontal="center" vertical="center"/>
      <protection locked="0"/>
    </xf>
    <xf numFmtId="176" fontId="27" fillId="5" borderId="0" xfId="0" applyNumberFormat="1" applyFont="1" applyFill="1" applyBorder="1" applyAlignment="1" applyProtection="1">
      <alignment horizontal="center" vertical="center"/>
      <protection locked="0"/>
    </xf>
    <xf numFmtId="176" fontId="27" fillId="5" borderId="147" xfId="0" applyNumberFormat="1" applyFont="1" applyFill="1" applyBorder="1" applyAlignment="1" applyProtection="1">
      <alignment horizontal="center" vertical="center"/>
      <protection locked="0"/>
    </xf>
    <xf numFmtId="176" fontId="27" fillId="5" borderId="148" xfId="0" applyNumberFormat="1" applyFont="1" applyFill="1" applyBorder="1" applyAlignment="1" applyProtection="1">
      <alignment horizontal="center" vertical="center"/>
      <protection locked="0"/>
    </xf>
    <xf numFmtId="176" fontId="27" fillId="5" borderId="149" xfId="0" applyNumberFormat="1" applyFont="1" applyFill="1" applyBorder="1" applyAlignment="1" applyProtection="1">
      <alignment horizontal="center" vertical="center"/>
      <protection locked="0"/>
    </xf>
    <xf numFmtId="176" fontId="27" fillId="5" borderId="150" xfId="0" applyNumberFormat="1" applyFont="1" applyFill="1" applyBorder="1" applyAlignment="1" applyProtection="1">
      <alignment horizontal="center" vertical="center"/>
      <protection locked="0"/>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14" xfId="0" applyFont="1" applyBorder="1" applyAlignment="1">
      <alignment horizontal="center" vertical="center"/>
    </xf>
    <xf numFmtId="0" fontId="7" fillId="0" borderId="116" xfId="0" applyFont="1" applyBorder="1" applyAlignment="1">
      <alignment horizontal="center" vertical="center"/>
    </xf>
    <xf numFmtId="0" fontId="7" fillId="2" borderId="114" xfId="0" applyFont="1" applyFill="1" applyBorder="1" applyAlignment="1">
      <alignment horizontal="distributed" vertical="center" justifyLastLine="1"/>
    </xf>
    <xf numFmtId="0" fontId="7" fillId="2" borderId="116" xfId="0" applyFont="1" applyFill="1" applyBorder="1" applyAlignment="1">
      <alignment horizontal="distributed" vertical="center" justifyLastLine="1"/>
    </xf>
    <xf numFmtId="0" fontId="7" fillId="0" borderId="114" xfId="0" applyFont="1" applyBorder="1" applyAlignment="1">
      <alignment horizontal="distributed" vertical="center" justifyLastLine="1"/>
    </xf>
    <xf numFmtId="0" fontId="7" fillId="0" borderId="116" xfId="0" applyFont="1" applyBorder="1" applyAlignment="1">
      <alignment horizontal="distributed" vertical="center" justifyLastLine="1"/>
    </xf>
    <xf numFmtId="0" fontId="7" fillId="0" borderId="115"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0" xfId="0" applyFont="1" applyAlignment="1">
      <alignment horizontal="center" vertical="center"/>
    </xf>
    <xf numFmtId="0" fontId="88" fillId="0" borderId="201" xfId="0" applyFont="1" applyBorder="1" applyAlignment="1">
      <alignment horizontal="center" vertical="center" wrapText="1"/>
    </xf>
    <xf numFmtId="0" fontId="88" fillId="0" borderId="202" xfId="0" applyFont="1" applyBorder="1" applyAlignment="1">
      <alignment horizontal="center" vertical="center" wrapText="1"/>
    </xf>
    <xf numFmtId="0" fontId="19" fillId="0" borderId="115"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164" xfId="0" applyFont="1" applyBorder="1" applyAlignment="1">
      <alignment horizontal="center" vertical="center" shrinkToFit="1"/>
    </xf>
    <xf numFmtId="183" fontId="18" fillId="0" borderId="2" xfId="0" applyNumberFormat="1" applyFont="1" applyBorder="1" applyAlignment="1">
      <alignment horizontal="center" vertical="center"/>
    </xf>
    <xf numFmtId="183" fontId="18" fillId="0" borderId="28" xfId="0" applyNumberFormat="1" applyFont="1" applyBorder="1" applyAlignment="1">
      <alignment horizontal="center" vertical="center"/>
    </xf>
    <xf numFmtId="183" fontId="18" fillId="0" borderId="8"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28" xfId="0" applyFont="1" applyBorder="1" applyAlignment="1">
      <alignment horizontal="center" vertical="center"/>
    </xf>
    <xf numFmtId="183" fontId="18" fillId="0" borderId="9" xfId="0" applyNumberFormat="1" applyFont="1" applyBorder="1" applyAlignment="1">
      <alignment horizontal="center" vertical="center"/>
    </xf>
    <xf numFmtId="183" fontId="18" fillId="0" borderId="7" xfId="0" applyNumberFormat="1" applyFont="1" applyBorder="1" applyAlignment="1">
      <alignment horizontal="center" vertical="center"/>
    </xf>
    <xf numFmtId="183" fontId="18" fillId="0" borderId="3" xfId="0" applyNumberFormat="1" applyFont="1" applyBorder="1" applyAlignment="1">
      <alignment horizontal="center" vertical="center"/>
    </xf>
    <xf numFmtId="0" fontId="7" fillId="0" borderId="0" xfId="0" applyFont="1" applyBorder="1" applyAlignment="1">
      <alignment horizontal="center" vertical="center" shrinkToFit="1"/>
    </xf>
    <xf numFmtId="183" fontId="18" fillId="0" borderId="134" xfId="0" applyNumberFormat="1" applyFont="1" applyBorder="1" applyAlignment="1">
      <alignment horizontal="center" vertical="center"/>
    </xf>
    <xf numFmtId="183" fontId="18" fillId="0" borderId="135" xfId="0" applyNumberFormat="1" applyFont="1" applyBorder="1" applyAlignment="1">
      <alignment horizontal="center" vertical="center"/>
    </xf>
    <xf numFmtId="0" fontId="12" fillId="0" borderId="9" xfId="0" applyFont="1" applyBorder="1" applyAlignment="1">
      <alignment vertical="top" wrapText="1"/>
    </xf>
    <xf numFmtId="0" fontId="12" fillId="0" borderId="1" xfId="0" applyFont="1" applyBorder="1" applyAlignment="1">
      <alignment vertical="top" wrapText="1"/>
    </xf>
    <xf numFmtId="0" fontId="12" fillId="0" borderId="7" xfId="0" applyFont="1" applyBorder="1" applyAlignment="1">
      <alignment vertical="top" wrapText="1"/>
    </xf>
    <xf numFmtId="0" fontId="12" fillId="0" borderId="0" xfId="0" applyFont="1" applyBorder="1" applyAlignment="1">
      <alignment vertical="top" wrapText="1"/>
    </xf>
    <xf numFmtId="0" fontId="12" fillId="0" borderId="4" xfId="0" applyFont="1" applyBorder="1" applyAlignment="1">
      <alignment vertical="top" wrapText="1"/>
    </xf>
    <xf numFmtId="179" fontId="18" fillId="0" borderId="165" xfId="0" applyNumberFormat="1" applyFont="1" applyBorder="1" applyAlignment="1">
      <alignment horizontal="center" vertical="center"/>
    </xf>
    <xf numFmtId="0" fontId="7" fillId="0" borderId="0" xfId="0" applyFont="1" applyAlignment="1">
      <alignment vertical="center" shrinkToFit="1"/>
    </xf>
    <xf numFmtId="179" fontId="18" fillId="0" borderId="9"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21" xfId="0" applyFont="1" applyBorder="1" applyAlignment="1">
      <alignment horizontal="center" vertical="center"/>
    </xf>
    <xf numFmtId="0" fontId="18" fillId="0" borderId="123"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25" xfId="0" applyFont="1" applyBorder="1" applyAlignment="1">
      <alignment horizontal="center" vertical="center"/>
    </xf>
    <xf numFmtId="0" fontId="18" fillId="0" borderId="120" xfId="0" applyFont="1" applyBorder="1" applyAlignment="1">
      <alignment horizontal="center" vertical="center"/>
    </xf>
    <xf numFmtId="0" fontId="18" fillId="0" borderId="2" xfId="0" applyFont="1" applyBorder="1" applyAlignment="1">
      <alignment horizontal="center" vertical="center"/>
    </xf>
    <xf numFmtId="0" fontId="18" fillId="0" borderId="122" xfId="0" applyFont="1" applyBorder="1" applyAlignment="1">
      <alignment horizontal="center" vertical="center"/>
    </xf>
    <xf numFmtId="0" fontId="18" fillId="0" borderId="124" xfId="0" applyFont="1" applyBorder="1" applyAlignment="1">
      <alignment horizontal="center" vertical="center"/>
    </xf>
    <xf numFmtId="0" fontId="18" fillId="0" borderId="8" xfId="0" applyFont="1" applyBorder="1" applyAlignment="1">
      <alignment horizontal="center" vertical="center"/>
    </xf>
    <xf numFmtId="186" fontId="19" fillId="0" borderId="115" xfId="0" applyNumberFormat="1" applyFont="1" applyBorder="1" applyAlignment="1">
      <alignment horizontal="center" vertical="center"/>
    </xf>
    <xf numFmtId="186" fontId="19" fillId="0" borderId="5" xfId="0" applyNumberFormat="1" applyFont="1" applyBorder="1" applyAlignment="1">
      <alignment horizontal="center" vertical="center"/>
    </xf>
    <xf numFmtId="186" fontId="19" fillId="0" borderId="164" xfId="0" applyNumberFormat="1" applyFont="1" applyBorder="1" applyAlignment="1">
      <alignment horizontal="center" vertical="center"/>
    </xf>
    <xf numFmtId="0" fontId="6" fillId="0" borderId="0" xfId="0" applyFont="1" applyAlignment="1">
      <alignment horizontal="center" vertical="center"/>
    </xf>
    <xf numFmtId="0" fontId="6" fillId="0" borderId="28" xfId="0" applyFont="1" applyBorder="1" applyAlignment="1">
      <alignment horizontal="center" vertical="center"/>
    </xf>
    <xf numFmtId="0" fontId="19" fillId="0" borderId="115" xfId="0" applyFont="1" applyBorder="1" applyAlignment="1">
      <alignment horizontal="center" vertical="center"/>
    </xf>
    <xf numFmtId="0" fontId="19" fillId="0" borderId="5" xfId="0" applyFont="1" applyBorder="1" applyAlignment="1">
      <alignment horizontal="center" vertical="center"/>
    </xf>
    <xf numFmtId="0" fontId="19" fillId="0" borderId="164" xfId="0" applyFont="1" applyBorder="1" applyAlignment="1">
      <alignment horizontal="center" vertical="center"/>
    </xf>
    <xf numFmtId="0" fontId="54" fillId="0" borderId="5" xfId="0" applyFont="1" applyBorder="1"/>
    <xf numFmtId="0" fontId="54" fillId="0" borderId="134" xfId="0" applyFont="1" applyBorder="1"/>
    <xf numFmtId="0" fontId="12" fillId="0" borderId="10" xfId="0" applyFont="1" applyBorder="1" applyAlignment="1">
      <alignment horizontal="center"/>
    </xf>
    <xf numFmtId="0" fontId="12" fillId="0" borderId="0" xfId="0" applyFont="1" applyBorder="1" applyAlignment="1">
      <alignment horizontal="center"/>
    </xf>
    <xf numFmtId="0" fontId="19" fillId="0" borderId="121" xfId="0" applyFont="1" applyFill="1" applyBorder="1" applyAlignment="1">
      <alignment horizontal="center" vertical="center"/>
    </xf>
    <xf numFmtId="0" fontId="19" fillId="0" borderId="123" xfId="0" applyFont="1" applyFill="1" applyBorder="1" applyAlignment="1">
      <alignment horizontal="center" vertical="center"/>
    </xf>
    <xf numFmtId="0" fontId="19" fillId="0" borderId="125" xfId="0" applyFont="1" applyFill="1" applyBorder="1" applyAlignment="1">
      <alignment horizontal="center" vertical="center"/>
    </xf>
    <xf numFmtId="49" fontId="19" fillId="0" borderId="120" xfId="0" applyNumberFormat="1" applyFont="1" applyFill="1" applyBorder="1" applyAlignment="1">
      <alignment horizontal="center" vertical="center"/>
    </xf>
    <xf numFmtId="0" fontId="14" fillId="0" borderId="1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14" xfId="0" applyFont="1" applyFill="1" applyBorder="1" applyAlignment="1">
      <alignment horizontal="center" vertical="center"/>
    </xf>
    <xf numFmtId="0" fontId="14" fillId="0" borderId="115" xfId="0" applyFont="1" applyFill="1" applyBorder="1" applyAlignment="1">
      <alignment horizontal="center" vertical="center"/>
    </xf>
    <xf numFmtId="0" fontId="14" fillId="0" borderId="116" xfId="0" applyFont="1" applyFill="1" applyBorder="1" applyAlignment="1">
      <alignment horizontal="center" vertical="center"/>
    </xf>
    <xf numFmtId="0" fontId="14" fillId="0" borderId="9" xfId="0" applyFont="1" applyFill="1" applyBorder="1" applyAlignment="1">
      <alignment horizontal="center" vertical="center"/>
    </xf>
    <xf numFmtId="0" fontId="12" fillId="0" borderId="0" xfId="0" applyFont="1" applyBorder="1" applyAlignment="1">
      <alignment horizontal="center" shrinkToFit="1"/>
    </xf>
    <xf numFmtId="0" fontId="74" fillId="0" borderId="174" xfId="0" applyFont="1" applyBorder="1" applyAlignment="1">
      <alignment horizontal="distributed" vertical="center" wrapText="1"/>
    </xf>
    <xf numFmtId="0" fontId="74" fillId="0" borderId="175" xfId="0" applyFont="1" applyBorder="1" applyAlignment="1">
      <alignment horizontal="distributed" vertical="center"/>
    </xf>
    <xf numFmtId="0" fontId="74" fillId="0" borderId="176" xfId="0" applyFont="1" applyBorder="1" applyAlignment="1">
      <alignment horizontal="distributed" vertical="center"/>
    </xf>
    <xf numFmtId="0" fontId="74" fillId="0" borderId="180" xfId="0" applyFont="1" applyBorder="1" applyAlignment="1">
      <alignment horizontal="distributed" vertical="center"/>
    </xf>
    <xf numFmtId="0" fontId="74" fillId="0" borderId="0" xfId="0" applyFont="1" applyBorder="1" applyAlignment="1">
      <alignment horizontal="distributed" vertical="center"/>
    </xf>
    <xf numFmtId="0" fontId="74" fillId="0" borderId="181" xfId="0" applyFont="1" applyBorder="1" applyAlignment="1">
      <alignment horizontal="distributed" vertical="center"/>
    </xf>
    <xf numFmtId="0" fontId="74" fillId="0" borderId="177" xfId="0" applyFont="1" applyBorder="1" applyAlignment="1">
      <alignment horizontal="distributed" vertical="center"/>
    </xf>
    <xf numFmtId="0" fontId="74" fillId="0" borderId="178" xfId="0" applyFont="1" applyBorder="1" applyAlignment="1">
      <alignment horizontal="distributed" vertical="center"/>
    </xf>
    <xf numFmtId="0" fontId="74" fillId="0" borderId="179" xfId="0" applyFont="1" applyBorder="1" applyAlignment="1">
      <alignment horizontal="distributed" vertic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189" fontId="7" fillId="0" borderId="9" xfId="0" applyNumberFormat="1" applyFont="1" applyFill="1" applyBorder="1" applyAlignment="1">
      <alignment horizontal="center" vertical="center"/>
    </xf>
    <xf numFmtId="189" fontId="7" fillId="0" borderId="1" xfId="0" applyNumberFormat="1" applyFont="1" applyFill="1" applyBorder="1" applyAlignment="1">
      <alignment horizontal="center" vertical="center"/>
    </xf>
    <xf numFmtId="189" fontId="7" fillId="0" borderId="7" xfId="0" applyNumberFormat="1" applyFont="1" applyFill="1" applyBorder="1" applyAlignment="1">
      <alignment horizontal="center" vertical="center"/>
    </xf>
    <xf numFmtId="189" fontId="7" fillId="0" borderId="0" xfId="0" applyNumberFormat="1" applyFont="1" applyFill="1" applyBorder="1" applyAlignment="1">
      <alignment horizontal="center" vertical="center"/>
    </xf>
    <xf numFmtId="0" fontId="73" fillId="0" borderId="174" xfId="0" applyFont="1" applyBorder="1" applyAlignment="1">
      <alignment horizontal="center" vertical="center" textRotation="255"/>
    </xf>
    <xf numFmtId="0" fontId="73" fillId="0" borderId="175" xfId="0" applyFont="1" applyBorder="1" applyAlignment="1">
      <alignment horizontal="center" vertical="center" textRotation="255"/>
    </xf>
    <xf numFmtId="0" fontId="73" fillId="0" borderId="176" xfId="0" applyFont="1" applyBorder="1" applyAlignment="1">
      <alignment horizontal="center" vertical="center" textRotation="255"/>
    </xf>
    <xf numFmtId="0" fontId="73" fillId="0" borderId="180" xfId="0" applyFont="1" applyBorder="1" applyAlignment="1">
      <alignment horizontal="center" vertical="center" textRotation="255"/>
    </xf>
    <xf numFmtId="0" fontId="73" fillId="0" borderId="0" xfId="0" applyFont="1" applyBorder="1" applyAlignment="1">
      <alignment horizontal="center" vertical="center" textRotation="255"/>
    </xf>
    <xf numFmtId="0" fontId="73" fillId="0" borderId="181" xfId="0" applyFont="1" applyBorder="1" applyAlignment="1">
      <alignment horizontal="center" vertical="center" textRotation="255"/>
    </xf>
    <xf numFmtId="0" fontId="73" fillId="0" borderId="177" xfId="0" applyFont="1" applyBorder="1" applyAlignment="1">
      <alignment horizontal="center" vertical="center" textRotation="255"/>
    </xf>
    <xf numFmtId="0" fontId="73" fillId="0" borderId="178" xfId="0" applyFont="1" applyBorder="1" applyAlignment="1">
      <alignment horizontal="center" vertical="center" textRotation="255"/>
    </xf>
    <xf numFmtId="0" fontId="73" fillId="0" borderId="179" xfId="0" applyFont="1" applyBorder="1" applyAlignment="1">
      <alignment horizontal="center" vertical="center" textRotation="255"/>
    </xf>
    <xf numFmtId="0" fontId="12" fillId="0" borderId="1" xfId="0" applyFont="1" applyBorder="1" applyAlignment="1">
      <alignment vertical="top"/>
    </xf>
    <xf numFmtId="0" fontId="12" fillId="0" borderId="0" xfId="0" applyFont="1" applyBorder="1" applyAlignment="1">
      <alignment vertical="top"/>
    </xf>
    <xf numFmtId="0" fontId="12" fillId="0" borderId="4" xfId="0" applyFont="1" applyBorder="1" applyAlignment="1">
      <alignment vertical="top"/>
    </xf>
    <xf numFmtId="189" fontId="7" fillId="0" borderId="7" xfId="0" applyNumberFormat="1" applyFont="1" applyBorder="1" applyAlignment="1">
      <alignment horizontal="center" vertical="center"/>
    </xf>
    <xf numFmtId="189" fontId="7" fillId="0" borderId="0" xfId="0" applyNumberFormat="1" applyFont="1" applyBorder="1" applyAlignment="1">
      <alignment horizontal="center" vertical="center"/>
    </xf>
    <xf numFmtId="189" fontId="7" fillId="0" borderId="28" xfId="0" applyNumberFormat="1" applyFont="1" applyBorder="1" applyAlignment="1">
      <alignment horizontal="center" vertical="center"/>
    </xf>
    <xf numFmtId="189" fontId="7" fillId="0" borderId="2" xfId="0" applyNumberFormat="1" applyFont="1" applyFill="1" applyBorder="1" applyAlignment="1">
      <alignment horizontal="center" vertical="center"/>
    </xf>
    <xf numFmtId="189" fontId="7" fillId="0" borderId="28" xfId="0" applyNumberFormat="1" applyFont="1" applyFill="1" applyBorder="1" applyAlignment="1">
      <alignment horizontal="center" vertical="center"/>
    </xf>
    <xf numFmtId="0" fontId="7" fillId="0" borderId="28" xfId="0" applyFont="1" applyBorder="1" applyAlignment="1">
      <alignment vertical="center"/>
    </xf>
    <xf numFmtId="0" fontId="7" fillId="0" borderId="8" xfId="0" applyFont="1" applyBorder="1" applyAlignment="1">
      <alignment vertical="center"/>
    </xf>
    <xf numFmtId="189" fontId="7" fillId="0" borderId="9" xfId="0" applyNumberFormat="1" applyFont="1" applyBorder="1" applyAlignment="1">
      <alignment horizontal="center" vertical="center"/>
    </xf>
    <xf numFmtId="189" fontId="7" fillId="0" borderId="1" xfId="0" applyNumberFormat="1" applyFont="1" applyBorder="1" applyAlignment="1">
      <alignment horizontal="center" vertical="center"/>
    </xf>
    <xf numFmtId="0" fontId="73" fillId="0" borderId="174" xfId="0" applyFont="1" applyBorder="1" applyAlignment="1">
      <alignment horizontal="center" vertical="center"/>
    </xf>
    <xf numFmtId="0" fontId="73" fillId="0" borderId="175" xfId="0" applyFont="1" applyBorder="1" applyAlignment="1">
      <alignment horizontal="center" vertical="center"/>
    </xf>
    <xf numFmtId="0" fontId="73" fillId="0" borderId="176" xfId="0" applyFont="1" applyBorder="1" applyAlignment="1">
      <alignment horizontal="center" vertical="center"/>
    </xf>
    <xf numFmtId="0" fontId="73" fillId="0" borderId="180" xfId="0" applyFont="1" applyBorder="1" applyAlignment="1">
      <alignment horizontal="center" vertical="center"/>
    </xf>
    <xf numFmtId="0" fontId="73" fillId="0" borderId="0" xfId="0" applyFont="1" applyBorder="1" applyAlignment="1">
      <alignment horizontal="center" vertical="center"/>
    </xf>
    <xf numFmtId="0" fontId="73" fillId="0" borderId="181" xfId="0" applyFont="1" applyBorder="1" applyAlignment="1">
      <alignment horizontal="center" vertical="center"/>
    </xf>
    <xf numFmtId="0" fontId="73" fillId="0" borderId="177" xfId="0" applyFont="1" applyBorder="1" applyAlignment="1">
      <alignment horizontal="center" vertical="center"/>
    </xf>
    <xf numFmtId="0" fontId="73" fillId="0" borderId="178" xfId="0" applyFont="1" applyBorder="1" applyAlignment="1">
      <alignment horizontal="center" vertical="center"/>
    </xf>
    <xf numFmtId="0" fontId="73" fillId="0" borderId="179" xfId="0" applyFont="1" applyBorder="1" applyAlignment="1">
      <alignment horizontal="center" vertical="center"/>
    </xf>
    <xf numFmtId="189" fontId="7" fillId="0" borderId="2" xfId="0" applyNumberFormat="1" applyFont="1" applyBorder="1" applyAlignment="1">
      <alignment horizontal="center" vertical="center"/>
    </xf>
    <xf numFmtId="176" fontId="27" fillId="0" borderId="7" xfId="0" applyNumberFormat="1" applyFont="1" applyFill="1" applyBorder="1" applyAlignment="1" applyProtection="1">
      <alignment horizontal="center" vertical="center"/>
    </xf>
    <xf numFmtId="176" fontId="4" fillId="0" borderId="0" xfId="0" applyNumberFormat="1" applyFont="1" applyFill="1" applyProtection="1"/>
    <xf numFmtId="176" fontId="4" fillId="0" borderId="28" xfId="0" applyNumberFormat="1" applyFont="1" applyFill="1" applyBorder="1" applyProtection="1"/>
    <xf numFmtId="176" fontId="4" fillId="0" borderId="7" xfId="0" applyNumberFormat="1" applyFont="1" applyFill="1" applyBorder="1" applyProtection="1"/>
    <xf numFmtId="176" fontId="4" fillId="0" borderId="3" xfId="0" applyNumberFormat="1" applyFont="1" applyFill="1" applyBorder="1" applyProtection="1"/>
    <xf numFmtId="176" fontId="4" fillId="0" borderId="4" xfId="0" applyNumberFormat="1" applyFont="1" applyFill="1" applyBorder="1" applyProtection="1"/>
    <xf numFmtId="176" fontId="4" fillId="0" borderId="8" xfId="0" applyNumberFormat="1" applyFont="1" applyFill="1" applyBorder="1" applyProtection="1"/>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87" fillId="0" borderId="180" xfId="0" applyFont="1" applyBorder="1" applyAlignment="1">
      <alignment horizontal="center" vertical="distributed" textRotation="255" justifyLastLine="1"/>
    </xf>
    <xf numFmtId="0" fontId="87" fillId="0" borderId="0" xfId="0" applyFont="1" applyBorder="1" applyAlignment="1">
      <alignment horizontal="center" vertical="distributed" textRotation="255" justifyLastLine="1"/>
    </xf>
    <xf numFmtId="0" fontId="87" fillId="0" borderId="181" xfId="0" applyFont="1" applyBorder="1" applyAlignment="1">
      <alignment horizontal="center" vertical="distributed" textRotation="255" justifyLastLine="1"/>
    </xf>
    <xf numFmtId="0" fontId="72" fillId="0" borderId="0" xfId="0" applyFont="1" applyBorder="1" applyAlignment="1">
      <alignment horizontal="distributed" vertical="center"/>
    </xf>
    <xf numFmtId="0" fontId="13" fillId="0" borderId="4" xfId="0" applyFont="1" applyBorder="1" applyAlignment="1">
      <alignment horizontal="distributed" vertical="center"/>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1" xfId="0" applyFont="1" applyBorder="1" applyAlignment="1">
      <alignment horizontal="distributed" vertical="center"/>
    </xf>
    <xf numFmtId="0" fontId="73" fillId="0" borderId="174" xfId="0" applyFont="1" applyBorder="1" applyAlignment="1">
      <alignment horizontal="center" vertical="center" wrapText="1"/>
    </xf>
    <xf numFmtId="0" fontId="72" fillId="0" borderId="175" xfId="0" applyFont="1" applyBorder="1" applyAlignment="1">
      <alignment horizontal="center" vertical="center"/>
    </xf>
    <xf numFmtId="0" fontId="72" fillId="0" borderId="176" xfId="0" applyFont="1" applyBorder="1" applyAlignment="1">
      <alignment horizontal="center" vertical="center"/>
    </xf>
    <xf numFmtId="0" fontId="72" fillId="0" borderId="180" xfId="0" applyFont="1" applyBorder="1" applyAlignment="1">
      <alignment horizontal="center" vertical="center"/>
    </xf>
    <xf numFmtId="0" fontId="72" fillId="0" borderId="0" xfId="0" applyFont="1" applyBorder="1" applyAlignment="1">
      <alignment horizontal="center" vertical="center"/>
    </xf>
    <xf numFmtId="0" fontId="72" fillId="0" borderId="181" xfId="0" applyFont="1" applyBorder="1" applyAlignment="1">
      <alignment horizontal="center" vertical="center"/>
    </xf>
    <xf numFmtId="0" fontId="72" fillId="0" borderId="177" xfId="0" applyFont="1" applyBorder="1" applyAlignment="1">
      <alignment horizontal="center" vertical="center"/>
    </xf>
    <xf numFmtId="0" fontId="72" fillId="0" borderId="178" xfId="0" applyFont="1" applyBorder="1" applyAlignment="1">
      <alignment horizontal="center" vertical="center"/>
    </xf>
    <xf numFmtId="0" fontId="72" fillId="0" borderId="179" xfId="0" applyFont="1" applyBorder="1" applyAlignment="1">
      <alignment horizontal="center" vertical="center"/>
    </xf>
    <xf numFmtId="179" fontId="18" fillId="0" borderId="1" xfId="0" applyNumberFormat="1" applyFont="1" applyBorder="1" applyAlignment="1">
      <alignment horizontal="center" vertical="center"/>
    </xf>
    <xf numFmtId="179" fontId="18" fillId="0" borderId="121"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0" xfId="0" applyNumberFormat="1" applyFont="1" applyBorder="1" applyAlignment="1">
      <alignment horizontal="center" vertical="center"/>
    </xf>
    <xf numFmtId="179" fontId="18" fillId="0" borderId="123" xfId="0" applyNumberFormat="1" applyFont="1" applyBorder="1" applyAlignment="1">
      <alignment horizontal="center" vertical="center"/>
    </xf>
    <xf numFmtId="0" fontId="18" fillId="0" borderId="120" xfId="0" applyNumberFormat="1" applyFont="1" applyBorder="1" applyAlignment="1">
      <alignment horizontal="center" vertical="center"/>
    </xf>
    <xf numFmtId="0" fontId="18" fillId="0" borderId="121" xfId="0" applyNumberFormat="1" applyFont="1" applyBorder="1" applyAlignment="1">
      <alignment horizontal="center" vertical="center"/>
    </xf>
    <xf numFmtId="0" fontId="18" fillId="0" borderId="122" xfId="0" applyNumberFormat="1" applyFont="1" applyBorder="1" applyAlignment="1">
      <alignment horizontal="center" vertical="center"/>
    </xf>
    <xf numFmtId="0" fontId="18" fillId="0" borderId="123" xfId="0" applyNumberFormat="1" applyFont="1" applyBorder="1" applyAlignment="1">
      <alignment horizontal="center" vertical="center"/>
    </xf>
    <xf numFmtId="0" fontId="18" fillId="0" borderId="125" xfId="0" applyNumberFormat="1" applyFont="1" applyBorder="1" applyAlignment="1">
      <alignment horizontal="center" vertical="center"/>
    </xf>
    <xf numFmtId="0" fontId="12" fillId="0" borderId="60" xfId="0" applyFont="1" applyBorder="1" applyAlignment="1">
      <alignment horizontal="center" vertical="center"/>
    </xf>
    <xf numFmtId="0" fontId="12" fillId="0" borderId="18" xfId="0" applyFont="1" applyBorder="1" applyAlignment="1">
      <alignment horizontal="center" vertical="center"/>
    </xf>
    <xf numFmtId="0" fontId="12" fillId="0" borderId="152" xfId="0" applyFont="1" applyBorder="1" applyAlignment="1">
      <alignment horizontal="center" vertical="center"/>
    </xf>
    <xf numFmtId="0" fontId="14" fillId="0" borderId="17" xfId="0" applyFont="1" applyBorder="1" applyAlignment="1">
      <alignment horizontal="distributed" vertical="center" justifyLastLine="1"/>
    </xf>
    <xf numFmtId="0" fontId="14" fillId="0" borderId="0" xfId="0" applyFont="1" applyBorder="1" applyAlignment="1">
      <alignment horizontal="distributed" vertical="center" justifyLastLine="1"/>
    </xf>
    <xf numFmtId="0" fontId="14" fillId="0" borderId="60" xfId="0" applyFont="1" applyBorder="1" applyAlignment="1">
      <alignment horizontal="distributed" vertical="center" justifyLastLine="1"/>
    </xf>
    <xf numFmtId="0" fontId="12" fillId="0" borderId="9"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0" fontId="7" fillId="0" borderId="18" xfId="0" applyFont="1" applyBorder="1" applyAlignment="1">
      <alignment vertical="center"/>
    </xf>
    <xf numFmtId="0" fontId="7" fillId="0" borderId="18" xfId="0" applyFont="1" applyBorder="1" applyAlignment="1">
      <alignment horizontal="center" vertical="center"/>
    </xf>
    <xf numFmtId="0" fontId="12" fillId="0" borderId="154" xfId="0" applyFont="1" applyBorder="1" applyAlignment="1">
      <alignment vertical="top" wrapText="1"/>
    </xf>
    <xf numFmtId="0" fontId="12" fillId="0" borderId="10" xfId="0" applyFont="1" applyBorder="1" applyAlignment="1">
      <alignment vertical="top" wrapText="1"/>
    </xf>
    <xf numFmtId="0" fontId="12" fillId="0" borderId="59" xfId="0" applyFont="1" applyBorder="1" applyAlignment="1">
      <alignment vertical="top" wrapText="1"/>
    </xf>
    <xf numFmtId="0" fontId="12" fillId="0" borderId="155" xfId="0" applyFont="1" applyBorder="1" applyAlignment="1">
      <alignment vertical="top" wrapText="1"/>
    </xf>
    <xf numFmtId="0" fontId="12" fillId="0" borderId="18" xfId="0" applyFont="1" applyBorder="1" applyAlignment="1">
      <alignment vertical="top" wrapText="1"/>
    </xf>
    <xf numFmtId="192" fontId="27" fillId="0" borderId="7" xfId="0" applyNumberFormat="1" applyFont="1" applyFill="1" applyBorder="1" applyAlignment="1" applyProtection="1">
      <alignment horizontal="center" vertical="center"/>
    </xf>
    <xf numFmtId="192" fontId="27" fillId="0" borderId="0" xfId="0" applyNumberFormat="1" applyFont="1" applyFill="1" applyBorder="1" applyAlignment="1" applyProtection="1">
      <alignment horizontal="center" vertical="center"/>
    </xf>
    <xf numFmtId="192" fontId="27" fillId="0" borderId="28" xfId="0" applyNumberFormat="1" applyFont="1" applyFill="1" applyBorder="1" applyAlignment="1" applyProtection="1">
      <alignment horizontal="center" vertical="center"/>
    </xf>
    <xf numFmtId="192" fontId="27" fillId="0" borderId="32" xfId="0" applyNumberFormat="1" applyFont="1" applyFill="1" applyBorder="1" applyAlignment="1" applyProtection="1">
      <alignment horizontal="center" vertical="center"/>
    </xf>
    <xf numFmtId="192" fontId="27" fillId="0" borderId="18" xfId="0" applyNumberFormat="1" applyFont="1" applyFill="1" applyBorder="1" applyAlignment="1" applyProtection="1">
      <alignment horizontal="center" vertical="center"/>
    </xf>
    <xf numFmtId="192" fontId="27" fillId="0" borderId="151" xfId="0" applyNumberFormat="1" applyFont="1" applyFill="1" applyBorder="1" applyAlignment="1" applyProtection="1">
      <alignment horizontal="center" vertical="center"/>
    </xf>
    <xf numFmtId="176" fontId="27" fillId="0" borderId="0" xfId="0" applyNumberFormat="1" applyFont="1" applyFill="1" applyBorder="1" applyAlignment="1" applyProtection="1">
      <alignment horizontal="center" vertical="center"/>
    </xf>
    <xf numFmtId="176" fontId="27" fillId="0" borderId="28" xfId="0" applyNumberFormat="1" applyFont="1" applyFill="1" applyBorder="1" applyAlignment="1" applyProtection="1">
      <alignment horizontal="center" vertical="center"/>
    </xf>
    <xf numFmtId="176" fontId="27" fillId="0" borderId="3" xfId="0" applyNumberFormat="1" applyFont="1" applyFill="1" applyBorder="1" applyAlignment="1" applyProtection="1">
      <alignment horizontal="center" vertical="center"/>
    </xf>
    <xf numFmtId="176" fontId="27" fillId="0" borderId="4" xfId="0" applyNumberFormat="1" applyFont="1" applyFill="1" applyBorder="1" applyAlignment="1" applyProtection="1">
      <alignment horizontal="center" vertical="center"/>
    </xf>
    <xf numFmtId="176" fontId="27" fillId="0" borderId="8" xfId="0" applyNumberFormat="1" applyFont="1" applyFill="1" applyBorder="1" applyAlignment="1" applyProtection="1">
      <alignment horizontal="center" vertical="center"/>
    </xf>
    <xf numFmtId="192" fontId="27" fillId="5" borderId="143" xfId="0" applyNumberFormat="1" applyFont="1" applyFill="1" applyBorder="1" applyAlignment="1" applyProtection="1">
      <alignment horizontal="center" vertical="center"/>
      <protection locked="0"/>
    </xf>
    <xf numFmtId="192" fontId="27" fillId="5" borderId="144" xfId="0" applyNumberFormat="1" applyFont="1" applyFill="1" applyBorder="1" applyAlignment="1" applyProtection="1">
      <alignment horizontal="center" vertical="center"/>
      <protection locked="0"/>
    </xf>
    <xf numFmtId="192" fontId="27" fillId="5" borderId="145" xfId="0" applyNumberFormat="1" applyFont="1" applyFill="1" applyBorder="1" applyAlignment="1" applyProtection="1">
      <alignment horizontal="center" vertical="center"/>
      <protection locked="0"/>
    </xf>
    <xf numFmtId="192" fontId="27" fillId="5" borderId="146" xfId="0" applyNumberFormat="1" applyFont="1" applyFill="1" applyBorder="1" applyAlignment="1" applyProtection="1">
      <alignment horizontal="center" vertical="center"/>
      <protection locked="0"/>
    </xf>
    <xf numFmtId="192" fontId="27" fillId="5" borderId="0" xfId="0" applyNumberFormat="1" applyFont="1" applyFill="1" applyBorder="1" applyAlignment="1" applyProtection="1">
      <alignment horizontal="center" vertical="center"/>
      <protection locked="0"/>
    </xf>
    <xf numFmtId="192" fontId="27" fillId="5" borderId="147" xfId="0" applyNumberFormat="1" applyFont="1" applyFill="1" applyBorder="1" applyAlignment="1" applyProtection="1">
      <alignment horizontal="center" vertical="center"/>
      <protection locked="0"/>
    </xf>
    <xf numFmtId="192" fontId="27" fillId="5" borderId="148" xfId="0" applyNumberFormat="1" applyFont="1" applyFill="1" applyBorder="1" applyAlignment="1" applyProtection="1">
      <alignment horizontal="center" vertical="center"/>
      <protection locked="0"/>
    </xf>
    <xf numFmtId="192" fontId="27" fillId="5" borderId="149" xfId="0" applyNumberFormat="1" applyFont="1" applyFill="1" applyBorder="1" applyAlignment="1" applyProtection="1">
      <alignment horizontal="center" vertical="center"/>
      <protection locked="0"/>
    </xf>
    <xf numFmtId="192" fontId="27" fillId="5" borderId="150" xfId="0" applyNumberFormat="1" applyFont="1" applyFill="1" applyBorder="1" applyAlignment="1" applyProtection="1">
      <alignment horizontal="center" vertical="center"/>
      <protection locked="0"/>
    </xf>
    <xf numFmtId="0" fontId="73" fillId="0" borderId="182" xfId="0" applyFont="1" applyBorder="1" applyAlignment="1">
      <alignment horizontal="center" vertical="center" textRotation="255"/>
    </xf>
    <xf numFmtId="0" fontId="73" fillId="0" borderId="18" xfId="0" applyFont="1" applyBorder="1" applyAlignment="1">
      <alignment horizontal="center" vertical="center" textRotation="255"/>
    </xf>
    <xf numFmtId="0" fontId="73" fillId="0" borderId="183" xfId="0" applyFont="1" applyBorder="1" applyAlignment="1">
      <alignment horizontal="center" vertical="center" textRotation="255"/>
    </xf>
    <xf numFmtId="0" fontId="74" fillId="0" borderId="180" xfId="0" applyFont="1" applyBorder="1" applyAlignment="1">
      <alignment horizontal="distributed" vertical="center" wrapText="1"/>
    </xf>
    <xf numFmtId="0" fontId="74" fillId="0" borderId="182" xfId="0" applyFont="1" applyBorder="1" applyAlignment="1">
      <alignment horizontal="distributed" vertical="center"/>
    </xf>
    <xf numFmtId="0" fontId="74" fillId="0" borderId="18" xfId="0" applyFont="1" applyBorder="1" applyAlignment="1">
      <alignment horizontal="distributed" vertical="center"/>
    </xf>
    <xf numFmtId="0" fontId="74" fillId="0" borderId="183" xfId="0" applyFont="1" applyBorder="1" applyAlignment="1">
      <alignment horizontal="distributed" vertical="center"/>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0" fontId="8" fillId="0" borderId="7" xfId="0" applyFont="1" applyBorder="1" applyAlignment="1">
      <alignment horizontal="center" vertical="top" textRotation="255"/>
    </xf>
    <xf numFmtId="0" fontId="8" fillId="0" borderId="0" xfId="0" applyFont="1" applyAlignment="1">
      <alignment horizontal="center" vertical="top" textRotation="255"/>
    </xf>
    <xf numFmtId="0" fontId="8" fillId="0" borderId="0" xfId="0" applyFont="1" applyBorder="1" applyAlignment="1">
      <alignment horizontal="center" vertical="top" textRotation="255"/>
    </xf>
    <xf numFmtId="38" fontId="13" fillId="0" borderId="1" xfId="0" applyNumberFormat="1" applyFont="1" applyBorder="1" applyAlignment="1">
      <alignment horizontal="center" vertical="center"/>
    </xf>
    <xf numFmtId="0" fontId="86" fillId="0" borderId="0" xfId="0" applyFont="1" applyAlignment="1">
      <alignment horizontal="right" vertical="center"/>
    </xf>
    <xf numFmtId="0" fontId="19" fillId="0" borderId="114" xfId="0" applyFont="1" applyBorder="1" applyAlignment="1">
      <alignment horizontal="center" vertical="center"/>
    </xf>
    <xf numFmtId="0" fontId="9" fillId="0" borderId="136" xfId="0" applyFont="1" applyBorder="1" applyAlignment="1">
      <alignment horizontal="right" vertical="center"/>
    </xf>
    <xf numFmtId="0" fontId="7" fillId="0" borderId="12" xfId="0" applyFont="1" applyBorder="1" applyAlignment="1">
      <alignment horizontal="center" vertical="center"/>
    </xf>
    <xf numFmtId="179" fontId="19" fillId="0" borderId="138" xfId="0" applyNumberFormat="1" applyFont="1" applyBorder="1" applyAlignment="1">
      <alignment horizontal="center" vertical="center"/>
    </xf>
    <xf numFmtId="179" fontId="19" fillId="0" borderId="140"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28"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179" fontId="19" fillId="0" borderId="137" xfId="0" applyNumberFormat="1" applyFont="1" applyBorder="1" applyAlignment="1">
      <alignment horizontal="center" vertical="center"/>
    </xf>
    <xf numFmtId="179" fontId="19" fillId="0" borderId="139" xfId="0" applyNumberFormat="1" applyFont="1" applyBorder="1" applyAlignment="1">
      <alignment horizontal="center" vertical="center"/>
    </xf>
    <xf numFmtId="0" fontId="4" fillId="0" borderId="0" xfId="0" applyFont="1"/>
    <xf numFmtId="0" fontId="4" fillId="0" borderId="4" xfId="0" applyFont="1" applyBorder="1"/>
    <xf numFmtId="0" fontId="4" fillId="0" borderId="0" xfId="0" applyFont="1" applyAlignment="1">
      <alignment shrinkToFit="1"/>
    </xf>
    <xf numFmtId="0" fontId="4" fillId="0" borderId="4" xfId="0" applyFont="1" applyBorder="1" applyAlignment="1">
      <alignment shrinkToFit="1"/>
    </xf>
    <xf numFmtId="0" fontId="9" fillId="0" borderId="9" xfId="0" applyFont="1" applyBorder="1" applyAlignment="1">
      <alignment horizontal="distributed" vertical="center"/>
    </xf>
    <xf numFmtId="0" fontId="9" fillId="0" borderId="1" xfId="0" applyFont="1" applyBorder="1" applyAlignment="1">
      <alignment horizontal="distributed" vertical="center"/>
    </xf>
    <xf numFmtId="0" fontId="9" fillId="0" borderId="2" xfId="0" applyFont="1" applyBorder="1" applyAlignment="1">
      <alignment horizontal="distributed" vertical="center"/>
    </xf>
    <xf numFmtId="0" fontId="19" fillId="0" borderId="122" xfId="0" applyFont="1" applyBorder="1" applyAlignment="1">
      <alignment horizontal="center" vertical="center"/>
    </xf>
    <xf numFmtId="0" fontId="19" fillId="0" borderId="124"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18" fillId="0" borderId="116" xfId="0" applyFont="1" applyBorder="1" applyAlignment="1">
      <alignment horizontal="center" vertical="center"/>
    </xf>
    <xf numFmtId="0" fontId="71" fillId="0" borderId="174" xfId="0" applyNumberFormat="1" applyFont="1" applyBorder="1" applyAlignment="1">
      <alignment horizontal="center" vertical="center" shrinkToFit="1"/>
    </xf>
    <xf numFmtId="0" fontId="71" fillId="0" borderId="175" xfId="0" applyNumberFormat="1" applyFont="1" applyBorder="1" applyAlignment="1">
      <alignment horizontal="center" vertical="center" shrinkToFit="1"/>
    </xf>
    <xf numFmtId="0" fontId="71" fillId="0" borderId="176" xfId="0" applyNumberFormat="1" applyFont="1" applyBorder="1" applyAlignment="1">
      <alignment horizontal="center" vertical="center" shrinkToFit="1"/>
    </xf>
    <xf numFmtId="0" fontId="71" fillId="0" borderId="177" xfId="0" applyNumberFormat="1" applyFont="1" applyBorder="1" applyAlignment="1">
      <alignment horizontal="center" vertical="center" shrinkToFit="1"/>
    </xf>
    <xf numFmtId="0" fontId="71" fillId="0" borderId="178" xfId="0" applyNumberFormat="1" applyFont="1" applyBorder="1" applyAlignment="1">
      <alignment horizontal="center" vertical="center" shrinkToFit="1"/>
    </xf>
    <xf numFmtId="0" fontId="71" fillId="0" borderId="179" xfId="0" applyNumberFormat="1" applyFont="1" applyBorder="1" applyAlignment="1">
      <alignment horizontal="center" vertical="center" shrinkToFit="1"/>
    </xf>
    <xf numFmtId="0" fontId="71" fillId="0" borderId="195" xfId="0" applyNumberFormat="1" applyFont="1" applyBorder="1" applyAlignment="1">
      <alignment horizontal="center" vertical="center" shrinkToFit="1"/>
    </xf>
    <xf numFmtId="0" fontId="71" fillId="0" borderId="196" xfId="0" applyNumberFormat="1" applyFont="1" applyBorder="1" applyAlignment="1">
      <alignment horizontal="center" vertical="center" shrinkToFit="1"/>
    </xf>
    <xf numFmtId="0" fontId="71" fillId="0" borderId="197" xfId="0" applyNumberFormat="1" applyFont="1" applyBorder="1" applyAlignment="1">
      <alignment horizontal="center" vertical="center" shrinkToFit="1"/>
    </xf>
    <xf numFmtId="0" fontId="71" fillId="0" borderId="198" xfId="0" applyNumberFormat="1" applyFont="1" applyBorder="1" applyAlignment="1">
      <alignment horizontal="center" vertical="center" shrinkToFit="1"/>
    </xf>
    <xf numFmtId="0" fontId="71" fillId="0" borderId="199" xfId="0" applyNumberFormat="1" applyFont="1" applyBorder="1" applyAlignment="1">
      <alignment horizontal="center" vertical="center" shrinkToFit="1"/>
    </xf>
    <xf numFmtId="0" fontId="71" fillId="0" borderId="200" xfId="0" applyNumberFormat="1" applyFont="1" applyBorder="1" applyAlignment="1">
      <alignment horizontal="center" vertical="center" shrinkToFit="1"/>
    </xf>
    <xf numFmtId="0" fontId="71" fillId="0" borderId="174" xfId="0" applyNumberFormat="1" applyFont="1" applyBorder="1" applyAlignment="1">
      <alignment horizontal="distributed" vertical="center" justifyLastLine="1"/>
    </xf>
    <xf numFmtId="0" fontId="71" fillId="0" borderId="175" xfId="0" applyNumberFormat="1" applyFont="1" applyBorder="1" applyAlignment="1">
      <alignment horizontal="distributed" vertical="center" justifyLastLine="1"/>
    </xf>
    <xf numFmtId="0" fontId="71" fillId="0" borderId="176" xfId="0" applyNumberFormat="1" applyFont="1" applyBorder="1" applyAlignment="1">
      <alignment horizontal="distributed" vertical="center" justifyLastLine="1"/>
    </xf>
    <xf numFmtId="0" fontId="71" fillId="0" borderId="177" xfId="0" applyNumberFormat="1" applyFont="1" applyBorder="1" applyAlignment="1">
      <alignment horizontal="distributed" vertical="center" justifyLastLine="1"/>
    </xf>
    <xf numFmtId="0" fontId="71" fillId="0" borderId="178" xfId="0" applyNumberFormat="1" applyFont="1" applyBorder="1" applyAlignment="1">
      <alignment horizontal="distributed" vertical="center" justifyLastLine="1"/>
    </xf>
    <xf numFmtId="0" fontId="71" fillId="0" borderId="179" xfId="0" applyNumberFormat="1" applyFont="1" applyBorder="1" applyAlignment="1">
      <alignment horizontal="distributed" vertical="center" justifyLastLine="1"/>
    </xf>
    <xf numFmtId="0" fontId="32" fillId="7" borderId="126" xfId="0" applyFont="1" applyFill="1" applyBorder="1" applyAlignment="1">
      <alignment horizontal="center" wrapText="1"/>
    </xf>
    <xf numFmtId="0" fontId="32" fillId="7" borderId="127" xfId="0" applyFont="1" applyFill="1" applyBorder="1" applyAlignment="1">
      <alignment horizontal="center" wrapText="1"/>
    </xf>
    <xf numFmtId="0" fontId="32" fillId="7" borderId="128" xfId="0" applyFont="1" applyFill="1" applyBorder="1" applyAlignment="1">
      <alignment horizontal="center" wrapText="1"/>
    </xf>
    <xf numFmtId="0" fontId="32" fillId="7" borderId="129" xfId="0" applyFont="1" applyFill="1" applyBorder="1" applyAlignment="1">
      <alignment horizontal="center" wrapText="1"/>
    </xf>
    <xf numFmtId="0" fontId="32" fillId="7" borderId="0" xfId="0" applyFont="1" applyFill="1" applyBorder="1" applyAlignment="1">
      <alignment horizontal="center" wrapText="1"/>
    </xf>
    <xf numFmtId="0" fontId="32" fillId="7" borderId="130" xfId="0" applyFont="1" applyFill="1" applyBorder="1" applyAlignment="1">
      <alignment horizontal="center" wrapText="1"/>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9"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3"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8" xfId="0" applyNumberFormat="1" applyFont="1" applyBorder="1" applyAlignment="1">
      <alignment horizontal="center" vertical="center"/>
    </xf>
    <xf numFmtId="0" fontId="4" fillId="0" borderId="1" xfId="0" applyFont="1" applyBorder="1"/>
    <xf numFmtId="0" fontId="4" fillId="0" borderId="2" xfId="0" applyFont="1" applyBorder="1"/>
    <xf numFmtId="0" fontId="4" fillId="0" borderId="7" xfId="0" applyFont="1" applyBorder="1"/>
    <xf numFmtId="0" fontId="4" fillId="0" borderId="28" xfId="0" applyFont="1" applyBorder="1"/>
    <xf numFmtId="0" fontId="4" fillId="0" borderId="3" xfId="0" applyFont="1" applyBorder="1"/>
    <xf numFmtId="0" fontId="4" fillId="0" borderId="8" xfId="0" applyFont="1" applyBorder="1"/>
    <xf numFmtId="0" fontId="75" fillId="0" borderId="175" xfId="0" applyNumberFormat="1" applyFont="1" applyBorder="1" applyAlignment="1">
      <alignment horizontal="distributed" vertical="center"/>
    </xf>
    <xf numFmtId="0" fontId="75" fillId="0" borderId="178" xfId="0" applyNumberFormat="1" applyFont="1" applyBorder="1" applyAlignment="1">
      <alignment horizontal="distributed" vertical="center"/>
    </xf>
    <xf numFmtId="0" fontId="43" fillId="7" borderId="129" xfId="0" applyFont="1" applyFill="1" applyBorder="1" applyAlignment="1">
      <alignment vertical="center" wrapText="1"/>
    </xf>
    <xf numFmtId="0" fontId="1" fillId="0" borderId="0" xfId="0" applyFont="1"/>
    <xf numFmtId="0" fontId="1" fillId="0" borderId="130" xfId="0" applyFont="1" applyBorder="1"/>
    <xf numFmtId="0" fontId="1" fillId="0" borderId="129" xfId="0" applyFont="1" applyBorder="1"/>
    <xf numFmtId="0" fontId="1" fillId="0" borderId="131" xfId="0" applyFont="1" applyBorder="1"/>
    <xf numFmtId="0" fontId="1" fillId="0" borderId="132" xfId="0" applyFont="1" applyBorder="1"/>
    <xf numFmtId="0" fontId="1" fillId="0" borderId="133" xfId="0" applyFont="1" applyBorder="1"/>
    <xf numFmtId="0" fontId="6" fillId="0" borderId="174" xfId="0" applyFont="1" applyBorder="1" applyAlignment="1">
      <alignment horizontal="center" vertical="center" shrinkToFit="1"/>
    </xf>
    <xf numFmtId="0" fontId="6" fillId="0" borderId="175" xfId="0" applyFont="1" applyBorder="1" applyAlignment="1">
      <alignment horizontal="center" vertical="center" shrinkToFit="1"/>
    </xf>
    <xf numFmtId="0" fontId="6" fillId="0" borderId="176" xfId="0" applyFont="1" applyBorder="1" applyAlignment="1">
      <alignment horizontal="center" vertical="center" shrinkToFit="1"/>
    </xf>
    <xf numFmtId="0" fontId="6" fillId="0" borderId="18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1" xfId="0" applyFont="1" applyBorder="1" applyAlignment="1">
      <alignment horizontal="center" vertical="center" shrinkToFit="1"/>
    </xf>
    <xf numFmtId="0" fontId="6" fillId="0" borderId="177" xfId="0" applyFont="1" applyBorder="1" applyAlignment="1">
      <alignment horizontal="center" vertical="center" shrinkToFit="1"/>
    </xf>
    <xf numFmtId="0" fontId="6" fillId="0" borderId="178" xfId="0" applyFont="1" applyBorder="1" applyAlignment="1">
      <alignment horizontal="center" vertical="center" shrinkToFit="1"/>
    </xf>
    <xf numFmtId="0" fontId="6" fillId="0" borderId="179" xfId="0" applyFont="1" applyBorder="1" applyAlignment="1">
      <alignment horizontal="center" vertical="center" shrinkToFit="1"/>
    </xf>
    <xf numFmtId="0" fontId="6" fillId="0" borderId="174" xfId="0" applyFont="1" applyBorder="1" applyAlignment="1">
      <alignment horizontal="center" vertical="center" justifyLastLine="1"/>
    </xf>
    <xf numFmtId="0" fontId="6" fillId="0" borderId="175" xfId="0" applyFont="1" applyBorder="1" applyAlignment="1">
      <alignment horizontal="center" vertical="center" justifyLastLine="1"/>
    </xf>
    <xf numFmtId="0" fontId="6" fillId="0" borderId="176" xfId="0" applyFont="1" applyBorder="1" applyAlignment="1">
      <alignment horizontal="center" vertical="center" justifyLastLine="1"/>
    </xf>
    <xf numFmtId="0" fontId="6" fillId="0" borderId="180"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181" xfId="0" applyFont="1" applyBorder="1" applyAlignment="1">
      <alignment horizontal="center" vertical="center" justifyLastLine="1"/>
    </xf>
    <xf numFmtId="0" fontId="6" fillId="0" borderId="177" xfId="0" applyFont="1" applyBorder="1" applyAlignment="1">
      <alignment horizontal="center" vertical="center" justifyLastLine="1"/>
    </xf>
    <xf numFmtId="0" fontId="6" fillId="0" borderId="178" xfId="0" applyFont="1" applyBorder="1" applyAlignment="1">
      <alignment horizontal="center" vertical="center" justifyLastLine="1"/>
    </xf>
    <xf numFmtId="0" fontId="6" fillId="0" borderId="179" xfId="0" applyFont="1" applyBorder="1" applyAlignment="1">
      <alignment horizontal="center" vertical="center" justifyLastLine="1"/>
    </xf>
    <xf numFmtId="0" fontId="27" fillId="0" borderId="0" xfId="0" applyFont="1" applyFill="1" applyBorder="1" applyAlignment="1">
      <alignment vertical="center"/>
    </xf>
    <xf numFmtId="0" fontId="28" fillId="5" borderId="117" xfId="0" applyFont="1" applyFill="1" applyBorder="1" applyAlignment="1">
      <alignment horizontal="center" vertical="center"/>
    </xf>
    <xf numFmtId="0" fontId="28" fillId="5" borderId="118" xfId="0" applyFont="1" applyFill="1" applyBorder="1" applyAlignment="1">
      <alignment horizontal="center" vertical="center"/>
    </xf>
    <xf numFmtId="0" fontId="28" fillId="5" borderId="119" xfId="0" applyFont="1" applyFill="1" applyBorder="1" applyAlignment="1">
      <alignment horizontal="center" vertical="center"/>
    </xf>
    <xf numFmtId="0" fontId="18" fillId="5" borderId="117" xfId="0" applyNumberFormat="1" applyFont="1" applyFill="1" applyBorder="1" applyAlignment="1" applyProtection="1">
      <alignment horizontal="center" vertical="center"/>
      <protection locked="0"/>
    </xf>
    <xf numFmtId="0" fontId="1" fillId="5" borderId="118" xfId="0" applyFont="1" applyFill="1" applyBorder="1" applyProtection="1">
      <protection locked="0"/>
    </xf>
    <xf numFmtId="0" fontId="1" fillId="5" borderId="119" xfId="0" applyFont="1" applyFill="1" applyBorder="1" applyProtection="1">
      <protection locked="0"/>
    </xf>
    <xf numFmtId="0" fontId="13" fillId="0" borderId="0" xfId="0" applyFont="1" applyAlignment="1">
      <alignment horizontal="center" vertical="center"/>
    </xf>
    <xf numFmtId="0" fontId="12" fillId="0" borderId="0" xfId="0" applyFont="1" applyAlignment="1">
      <alignment vertical="center"/>
    </xf>
    <xf numFmtId="0" fontId="97" fillId="10" borderId="57" xfId="0" applyFont="1" applyFill="1" applyBorder="1" applyAlignment="1">
      <alignment horizontal="center" vertical="center"/>
    </xf>
    <xf numFmtId="0" fontId="97" fillId="10" borderId="58" xfId="0" applyFont="1" applyFill="1" applyBorder="1" applyAlignment="1">
      <alignment horizontal="center" vertical="center"/>
    </xf>
    <xf numFmtId="0" fontId="97" fillId="10" borderId="25" xfId="0" applyFont="1" applyFill="1" applyBorder="1" applyAlignment="1">
      <alignment horizontal="center" vertical="center"/>
    </xf>
    <xf numFmtId="0" fontId="97" fillId="10" borderId="59" xfId="0" applyFont="1" applyFill="1" applyBorder="1" applyAlignment="1">
      <alignment horizontal="center" vertical="center"/>
    </xf>
    <xf numFmtId="0" fontId="97" fillId="10" borderId="0" xfId="0" applyFont="1" applyFill="1" applyBorder="1" applyAlignment="1">
      <alignment horizontal="center" vertical="center"/>
    </xf>
    <xf numFmtId="0" fontId="97" fillId="10" borderId="60" xfId="0" applyFont="1" applyFill="1" applyBorder="1" applyAlignment="1">
      <alignment horizontal="center" vertical="center"/>
    </xf>
    <xf numFmtId="0" fontId="5" fillId="10" borderId="0" xfId="0" applyFont="1" applyFill="1" applyBorder="1" applyAlignment="1">
      <alignment horizontal="center" vertical="center"/>
    </xf>
    <xf numFmtId="0" fontId="16" fillId="10" borderId="0" xfId="0" applyFont="1" applyFill="1" applyAlignment="1">
      <alignment horizontal="left" vertical="center"/>
    </xf>
    <xf numFmtId="0" fontId="98" fillId="10" borderId="24" xfId="0" applyFont="1" applyFill="1" applyBorder="1" applyAlignment="1">
      <alignment horizontal="center" vertical="top"/>
    </xf>
    <xf numFmtId="0" fontId="98" fillId="10" borderId="61" xfId="0" applyFont="1" applyFill="1" applyBorder="1" applyAlignment="1">
      <alignment horizontal="center" vertical="top"/>
    </xf>
    <xf numFmtId="0" fontId="98" fillId="10" borderId="62" xfId="0" applyFont="1" applyFill="1" applyBorder="1" applyAlignment="1">
      <alignment horizontal="center" vertical="top"/>
    </xf>
    <xf numFmtId="0" fontId="99" fillId="10" borderId="20" xfId="0" applyFont="1" applyFill="1" applyBorder="1" applyAlignment="1">
      <alignment horizontal="center" vertical="center"/>
    </xf>
    <xf numFmtId="0" fontId="99" fillId="10" borderId="223" xfId="0" applyFont="1" applyFill="1" applyBorder="1" applyAlignment="1">
      <alignment horizontal="center" vertical="center"/>
    </xf>
    <xf numFmtId="0" fontId="99" fillId="10" borderId="23" xfId="0" applyFont="1" applyFill="1" applyBorder="1" applyAlignment="1">
      <alignment horizontal="center" vertical="center"/>
    </xf>
    <xf numFmtId="0" fontId="4" fillId="10" borderId="20" xfId="0" applyFont="1" applyFill="1" applyBorder="1" applyAlignment="1">
      <alignment horizontal="center" vertical="center"/>
    </xf>
    <xf numFmtId="0" fontId="4" fillId="10" borderId="223" xfId="0" applyFont="1" applyFill="1" applyBorder="1" applyAlignment="1">
      <alignment horizontal="center" vertical="center"/>
    </xf>
    <xf numFmtId="0" fontId="4" fillId="10" borderId="23" xfId="0" applyFont="1" applyFill="1" applyBorder="1" applyAlignment="1">
      <alignment horizontal="center" vertical="center"/>
    </xf>
    <xf numFmtId="0" fontId="101" fillId="0" borderId="224" xfId="0" applyFont="1" applyBorder="1" applyAlignment="1">
      <alignment horizontal="center" vertical="center" wrapText="1"/>
    </xf>
    <xf numFmtId="0" fontId="101" fillId="0" borderId="225" xfId="0" applyFont="1" applyBorder="1" applyAlignment="1">
      <alignment horizontal="center" vertical="center" wrapText="1"/>
    </xf>
    <xf numFmtId="0" fontId="101" fillId="0" borderId="226" xfId="0" applyFont="1" applyBorder="1" applyAlignment="1">
      <alignment horizontal="center" vertical="center" wrapText="1"/>
    </xf>
    <xf numFmtId="0" fontId="101" fillId="0" borderId="230" xfId="0" applyFont="1" applyBorder="1" applyAlignment="1">
      <alignment horizontal="center" vertical="center" wrapText="1"/>
    </xf>
    <xf numFmtId="0" fontId="101" fillId="0" borderId="231" xfId="0" applyFont="1" applyBorder="1" applyAlignment="1">
      <alignment horizontal="center" vertical="center" wrapText="1"/>
    </xf>
    <xf numFmtId="0" fontId="101" fillId="0" borderId="232" xfId="0" applyFont="1" applyBorder="1" applyAlignment="1">
      <alignment horizontal="center" vertical="center" wrapText="1"/>
    </xf>
    <xf numFmtId="0" fontId="21" fillId="10" borderId="227" xfId="0" applyFont="1" applyFill="1" applyBorder="1" applyAlignment="1">
      <alignment horizontal="center" vertical="center"/>
    </xf>
    <xf numFmtId="0" fontId="21" fillId="10" borderId="228" xfId="0" applyFont="1" applyFill="1" applyBorder="1" applyAlignment="1">
      <alignment horizontal="center" vertical="center"/>
    </xf>
    <xf numFmtId="0" fontId="21" fillId="10" borderId="229" xfId="0" applyFont="1" applyFill="1" applyBorder="1" applyAlignment="1">
      <alignment horizontal="center" vertical="center"/>
    </xf>
    <xf numFmtId="0" fontId="0" fillId="10" borderId="227" xfId="0" applyFill="1" applyBorder="1" applyAlignment="1">
      <alignment horizontal="center" vertical="center"/>
    </xf>
    <xf numFmtId="0" fontId="0" fillId="10" borderId="228" xfId="0" applyFill="1" applyBorder="1" applyAlignment="1">
      <alignment horizontal="center" vertical="center"/>
    </xf>
    <xf numFmtId="0" fontId="0" fillId="10" borderId="229" xfId="0" applyFill="1" applyBorder="1" applyAlignment="1">
      <alignment horizontal="center" vertical="center"/>
    </xf>
    <xf numFmtId="0" fontId="6" fillId="10" borderId="20" xfId="0" applyFont="1" applyFill="1" applyBorder="1" applyAlignment="1">
      <alignment horizontal="center" vertical="center"/>
    </xf>
    <xf numFmtId="0" fontId="6" fillId="10" borderId="223" xfId="0" applyFont="1" applyFill="1" applyBorder="1" applyAlignment="1">
      <alignment horizontal="center" vertical="center"/>
    </xf>
    <xf numFmtId="0" fontId="6" fillId="10" borderId="23" xfId="0" applyFont="1" applyFill="1" applyBorder="1" applyAlignment="1">
      <alignment horizontal="center" vertical="center"/>
    </xf>
    <xf numFmtId="0" fontId="101" fillId="10" borderId="20" xfId="0" applyFont="1" applyFill="1" applyBorder="1" applyAlignment="1">
      <alignment horizontal="center" vertical="center"/>
    </xf>
    <xf numFmtId="0" fontId="101" fillId="10" borderId="223" xfId="0" applyFont="1" applyFill="1" applyBorder="1" applyAlignment="1">
      <alignment horizontal="center" vertical="center"/>
    </xf>
    <xf numFmtId="0" fontId="101" fillId="10" borderId="23" xfId="0" applyFont="1" applyFill="1" applyBorder="1" applyAlignment="1">
      <alignment horizontal="center" vertical="center"/>
    </xf>
    <xf numFmtId="38" fontId="102" fillId="9" borderId="228" xfId="0" applyNumberFormat="1" applyFont="1" applyFill="1" applyBorder="1" applyAlignment="1">
      <alignment horizontal="center" vertical="center"/>
    </xf>
    <xf numFmtId="0" fontId="102" fillId="9" borderId="228" xfId="0" applyFont="1" applyFill="1" applyBorder="1" applyAlignment="1">
      <alignment horizontal="center" vertical="center"/>
    </xf>
    <xf numFmtId="0" fontId="102" fillId="9" borderId="229" xfId="0" applyFont="1" applyFill="1" applyBorder="1" applyAlignment="1">
      <alignment horizontal="center" vertical="center"/>
    </xf>
    <xf numFmtId="0" fontId="0" fillId="9" borderId="227" xfId="0" applyFill="1" applyBorder="1" applyAlignment="1">
      <alignment horizontal="center" vertical="center"/>
    </xf>
    <xf numFmtId="0" fontId="0" fillId="9" borderId="228" xfId="0" applyFill="1" applyBorder="1" applyAlignment="1">
      <alignment horizontal="center" vertical="center"/>
    </xf>
    <xf numFmtId="0" fontId="98" fillId="10" borderId="61" xfId="0" applyFont="1" applyFill="1" applyBorder="1" applyAlignment="1">
      <alignment horizontal="right"/>
    </xf>
    <xf numFmtId="0" fontId="101" fillId="10" borderId="20" xfId="0" applyFont="1" applyFill="1" applyBorder="1" applyAlignment="1">
      <alignment horizontal="left" vertical="center"/>
    </xf>
    <xf numFmtId="0" fontId="101" fillId="10" borderId="223" xfId="0" applyFont="1" applyFill="1" applyBorder="1" applyAlignment="1">
      <alignment horizontal="left" vertical="center"/>
    </xf>
    <xf numFmtId="0" fontId="101" fillId="10" borderId="23" xfId="0" applyFont="1" applyFill="1" applyBorder="1" applyAlignment="1">
      <alignment horizontal="left" vertical="center"/>
    </xf>
    <xf numFmtId="38" fontId="99" fillId="9" borderId="227" xfId="0" applyNumberFormat="1" applyFont="1" applyFill="1" applyBorder="1" applyAlignment="1">
      <alignment horizontal="center" vertical="center"/>
    </xf>
    <xf numFmtId="0" fontId="99" fillId="9" borderId="228" xfId="0" applyFont="1" applyFill="1" applyBorder="1" applyAlignment="1">
      <alignment horizontal="center" vertical="center"/>
    </xf>
    <xf numFmtId="38" fontId="99" fillId="9" borderId="228" xfId="0" applyNumberFormat="1" applyFont="1" applyFill="1" applyBorder="1" applyAlignment="1">
      <alignment horizontal="center" vertical="center"/>
    </xf>
    <xf numFmtId="0" fontId="99" fillId="9" borderId="229" xfId="0" applyFont="1" applyFill="1" applyBorder="1" applyAlignment="1">
      <alignment horizontal="center" vertical="center"/>
    </xf>
    <xf numFmtId="38" fontId="102" fillId="9" borderId="227" xfId="0" applyNumberFormat="1" applyFont="1" applyFill="1" applyBorder="1" applyAlignment="1">
      <alignment horizontal="center" vertical="center"/>
    </xf>
    <xf numFmtId="0" fontId="6" fillId="10" borderId="20" xfId="0" applyFont="1" applyFill="1" applyBorder="1" applyAlignment="1">
      <alignment horizontal="center" vertical="center" shrinkToFit="1"/>
    </xf>
    <xf numFmtId="0" fontId="6" fillId="10" borderId="223" xfId="0" applyFont="1" applyFill="1" applyBorder="1" applyAlignment="1">
      <alignment horizontal="center" vertical="center" shrinkToFit="1"/>
    </xf>
    <xf numFmtId="0" fontId="6" fillId="10" borderId="23" xfId="0" applyFont="1" applyFill="1" applyBorder="1" applyAlignment="1">
      <alignment horizontal="center" vertical="center" shrinkToFit="1"/>
    </xf>
    <xf numFmtId="0" fontId="6" fillId="10" borderId="20" xfId="0" applyFont="1" applyFill="1" applyBorder="1" applyAlignment="1">
      <alignment horizontal="center" vertical="center" justifyLastLine="1"/>
    </xf>
    <xf numFmtId="0" fontId="6" fillId="10" borderId="223" xfId="0" applyFont="1" applyFill="1" applyBorder="1" applyAlignment="1">
      <alignment horizontal="center" vertical="center" justifyLastLine="1"/>
    </xf>
    <xf numFmtId="0" fontId="6" fillId="10" borderId="23" xfId="0" applyFont="1" applyFill="1" applyBorder="1" applyAlignment="1">
      <alignment horizontal="center" vertical="center" justifyLastLine="1"/>
    </xf>
    <xf numFmtId="0" fontId="98" fillId="10" borderId="0" xfId="0" applyFont="1" applyFill="1" applyAlignment="1">
      <alignment horizontal="center"/>
    </xf>
    <xf numFmtId="0" fontId="0" fillId="10" borderId="20" xfId="0" applyFill="1" applyBorder="1" applyAlignment="1">
      <alignment horizontal="center"/>
    </xf>
    <xf numFmtId="0" fontId="0" fillId="10" borderId="223" xfId="0" applyFill="1" applyBorder="1" applyAlignment="1">
      <alignment horizontal="center"/>
    </xf>
    <xf numFmtId="0" fontId="0" fillId="10" borderId="23" xfId="0" applyFill="1" applyBorder="1" applyAlignment="1">
      <alignment horizontal="center"/>
    </xf>
    <xf numFmtId="0" fontId="98" fillId="10" borderId="59" xfId="0" applyFont="1" applyFill="1" applyBorder="1" applyAlignment="1">
      <alignment horizontal="center"/>
    </xf>
    <xf numFmtId="0" fontId="4" fillId="9" borderId="233" xfId="0" applyFont="1" applyFill="1" applyBorder="1" applyAlignment="1">
      <alignment horizontal="center" vertical="center"/>
    </xf>
    <xf numFmtId="0" fontId="4" fillId="9" borderId="235" xfId="0" applyFont="1" applyFill="1" applyBorder="1" applyAlignment="1">
      <alignment horizontal="center" vertical="center"/>
    </xf>
    <xf numFmtId="0" fontId="103" fillId="10" borderId="233" xfId="0" applyFont="1" applyFill="1" applyBorder="1" applyAlignment="1">
      <alignment horizontal="center" vertical="center"/>
    </xf>
    <xf numFmtId="0" fontId="103" fillId="10" borderId="0" xfId="0" applyFont="1" applyFill="1" applyBorder="1" applyAlignment="1">
      <alignment horizontal="center" vertical="center"/>
    </xf>
    <xf numFmtId="0" fontId="0" fillId="10" borderId="239" xfId="0" applyFill="1" applyBorder="1" applyAlignment="1">
      <alignment horizontal="center"/>
    </xf>
    <xf numFmtId="0" fontId="0" fillId="10" borderId="240" xfId="0" applyFill="1" applyBorder="1" applyAlignment="1">
      <alignment horizontal="center"/>
    </xf>
    <xf numFmtId="0" fontId="0" fillId="10" borderId="241" xfId="0" applyFill="1" applyBorder="1" applyAlignment="1">
      <alignment horizontal="center"/>
    </xf>
    <xf numFmtId="0" fontId="4" fillId="9" borderId="236" xfId="0" applyFont="1" applyFill="1" applyBorder="1" applyAlignment="1">
      <alignment horizontal="center" vertical="center"/>
    </xf>
    <xf numFmtId="0" fontId="4" fillId="9" borderId="237" xfId="0" applyFont="1" applyFill="1" applyBorder="1" applyAlignment="1">
      <alignment horizontal="center" vertical="center"/>
    </xf>
    <xf numFmtId="0" fontId="4" fillId="9" borderId="238" xfId="0" applyFont="1" applyFill="1" applyBorder="1" applyAlignment="1">
      <alignment horizontal="center" vertical="center"/>
    </xf>
    <xf numFmtId="0" fontId="21" fillId="10" borderId="242" xfId="0" applyFont="1" applyFill="1" applyBorder="1" applyAlignment="1">
      <alignment horizontal="center" vertical="center" textRotation="255"/>
    </xf>
    <xf numFmtId="0" fontId="21" fillId="10" borderId="243" xfId="0" applyFont="1" applyFill="1" applyBorder="1" applyAlignment="1">
      <alignment horizontal="center" vertical="center" textRotation="255"/>
    </xf>
    <xf numFmtId="0" fontId="21" fillId="10" borderId="244" xfId="0" applyFont="1" applyFill="1" applyBorder="1" applyAlignment="1">
      <alignment horizontal="center" vertical="center" textRotation="255"/>
    </xf>
    <xf numFmtId="0" fontId="21" fillId="10" borderId="248" xfId="0" applyFont="1" applyFill="1" applyBorder="1" applyAlignment="1">
      <alignment horizontal="center" vertical="center" textRotation="255"/>
    </xf>
    <xf numFmtId="0" fontId="21" fillId="10" borderId="0" xfId="0" applyFont="1" applyFill="1" applyBorder="1" applyAlignment="1">
      <alignment horizontal="center" vertical="center" textRotation="255"/>
    </xf>
    <xf numFmtId="0" fontId="21" fillId="10" borderId="249" xfId="0" applyFont="1" applyFill="1" applyBorder="1" applyAlignment="1">
      <alignment horizontal="center" vertical="center" textRotation="255"/>
    </xf>
    <xf numFmtId="0" fontId="98" fillId="10" borderId="246" xfId="0" applyFont="1" applyFill="1" applyBorder="1" applyAlignment="1">
      <alignment horizontal="center" vertical="center"/>
    </xf>
    <xf numFmtId="38" fontId="98" fillId="10" borderId="246" xfId="0" applyNumberFormat="1" applyFont="1" applyFill="1" applyBorder="1" applyAlignment="1">
      <alignment horizontal="center" vertical="center"/>
    </xf>
    <xf numFmtId="0" fontId="0" fillId="9" borderId="265" xfId="0" applyFont="1" applyFill="1" applyBorder="1" applyAlignment="1">
      <alignment horizontal="center" vertical="center"/>
    </xf>
    <xf numFmtId="0" fontId="4" fillId="9" borderId="234" xfId="0" applyFont="1" applyFill="1" applyBorder="1" applyAlignment="1">
      <alignment horizontal="center" vertical="center"/>
    </xf>
    <xf numFmtId="0" fontId="100" fillId="10" borderId="0" xfId="0" applyFont="1" applyFill="1" applyBorder="1" applyAlignment="1">
      <alignment horizontal="center" vertical="top" textRotation="255"/>
    </xf>
    <xf numFmtId="0" fontId="0" fillId="9" borderId="268" xfId="0" applyFont="1" applyFill="1" applyBorder="1" applyAlignment="1">
      <alignment horizontal="center" vertical="center"/>
    </xf>
    <xf numFmtId="176" fontId="0" fillId="9" borderId="251" xfId="0" applyNumberFormat="1" applyFont="1" applyFill="1" applyBorder="1" applyAlignment="1">
      <alignment horizontal="center" vertical="center"/>
    </xf>
    <xf numFmtId="176" fontId="0" fillId="9" borderId="0" xfId="0" applyNumberFormat="1" applyFont="1" applyFill="1" applyBorder="1" applyAlignment="1">
      <alignment horizontal="center" vertical="center"/>
    </xf>
    <xf numFmtId="176" fontId="0" fillId="9" borderId="266" xfId="0" applyNumberFormat="1" applyFont="1" applyFill="1" applyBorder="1" applyAlignment="1">
      <alignment horizontal="center" vertical="center"/>
    </xf>
    <xf numFmtId="0" fontId="100" fillId="10" borderId="0" xfId="0" applyFont="1" applyFill="1" applyAlignment="1">
      <alignment horizontal="center" vertical="top" textRotation="255"/>
    </xf>
    <xf numFmtId="0" fontId="98" fillId="10" borderId="246" xfId="0" applyFont="1" applyFill="1" applyBorder="1" applyAlignment="1">
      <alignment horizontal="distributed" vertical="center"/>
    </xf>
    <xf numFmtId="0" fontId="98" fillId="10" borderId="252" xfId="0" applyFont="1" applyFill="1" applyBorder="1" applyAlignment="1">
      <alignment horizontal="distributed" vertical="center"/>
    </xf>
    <xf numFmtId="0" fontId="0" fillId="10" borderId="243" xfId="0" applyFill="1" applyBorder="1" applyAlignment="1">
      <alignment horizontal="center" vertical="center"/>
    </xf>
    <xf numFmtId="0" fontId="0" fillId="10" borderId="250" xfId="0" applyFill="1" applyBorder="1" applyAlignment="1">
      <alignment horizontal="center" vertical="center"/>
    </xf>
    <xf numFmtId="0" fontId="0" fillId="9" borderId="273" xfId="0" applyFill="1" applyBorder="1" applyAlignment="1">
      <alignment horizontal="center"/>
    </xf>
    <xf numFmtId="0" fontId="0" fillId="10" borderId="242" xfId="0" applyFill="1" applyBorder="1" applyAlignment="1">
      <alignment horizontal="center" vertical="center"/>
    </xf>
    <xf numFmtId="0" fontId="0" fillId="10" borderId="244" xfId="0" applyFill="1" applyBorder="1" applyAlignment="1">
      <alignment horizontal="center" vertical="center"/>
    </xf>
    <xf numFmtId="0" fontId="0" fillId="10" borderId="271" xfId="0" applyFill="1" applyBorder="1" applyAlignment="1">
      <alignment horizontal="center" vertical="center"/>
    </xf>
    <xf numFmtId="0" fontId="0" fillId="10" borderId="265" xfId="0" applyFill="1" applyBorder="1" applyAlignment="1">
      <alignment horizontal="center" vertical="center"/>
    </xf>
    <xf numFmtId="0" fontId="0" fillId="10" borderId="272" xfId="0" applyFill="1" applyBorder="1" applyAlignment="1">
      <alignment horizontal="center" vertical="center"/>
    </xf>
    <xf numFmtId="0" fontId="98" fillId="10" borderId="275" xfId="0" applyFont="1" applyFill="1" applyBorder="1" applyAlignment="1">
      <alignment horizontal="center" vertical="center" textRotation="255"/>
    </xf>
    <xf numFmtId="0" fontId="98" fillId="10" borderId="276" xfId="0" applyFont="1" applyFill="1" applyBorder="1" applyAlignment="1">
      <alignment horizontal="center" vertical="center" textRotation="255"/>
    </xf>
    <xf numFmtId="0" fontId="21" fillId="10" borderId="0" xfId="0" applyFont="1" applyFill="1" applyBorder="1" applyAlignment="1">
      <alignment horizontal="center"/>
    </xf>
    <xf numFmtId="0" fontId="21" fillId="10" borderId="276" xfId="0" applyFont="1" applyFill="1" applyBorder="1" applyAlignment="1">
      <alignment horizontal="center"/>
    </xf>
    <xf numFmtId="0" fontId="21" fillId="10" borderId="265" xfId="0" applyFont="1" applyFill="1" applyBorder="1" applyAlignment="1">
      <alignment horizontal="center"/>
    </xf>
    <xf numFmtId="0" fontId="21" fillId="10" borderId="278" xfId="0" applyFont="1" applyFill="1" applyBorder="1" applyAlignment="1">
      <alignment horizontal="center"/>
    </xf>
    <xf numFmtId="176" fontId="0" fillId="9" borderId="251" xfId="0" applyNumberFormat="1" applyFill="1" applyBorder="1" applyAlignment="1">
      <alignment horizontal="center"/>
    </xf>
    <xf numFmtId="176" fontId="0" fillId="9" borderId="0" xfId="0" applyNumberFormat="1" applyFill="1" applyBorder="1" applyAlignment="1">
      <alignment horizontal="center"/>
    </xf>
    <xf numFmtId="176" fontId="0" fillId="9" borderId="266" xfId="0" applyNumberFormat="1" applyFill="1" applyBorder="1" applyAlignment="1">
      <alignment horizontal="center"/>
    </xf>
    <xf numFmtId="0" fontId="21" fillId="10" borderId="252" xfId="0" applyFont="1" applyFill="1" applyBorder="1" applyAlignment="1">
      <alignment horizontal="center"/>
    </xf>
    <xf numFmtId="0" fontId="21" fillId="10" borderId="283" xfId="0" applyFont="1" applyFill="1" applyBorder="1" applyAlignment="1">
      <alignment horizontal="center"/>
    </xf>
    <xf numFmtId="0" fontId="21" fillId="10" borderId="258" xfId="0" applyFont="1" applyFill="1" applyBorder="1" applyAlignment="1">
      <alignment horizontal="center" vertical="center" wrapText="1"/>
    </xf>
    <xf numFmtId="0" fontId="21" fillId="10" borderId="252" xfId="0" applyFont="1" applyFill="1" applyBorder="1" applyAlignment="1">
      <alignment horizontal="center" vertical="center"/>
    </xf>
    <xf numFmtId="0" fontId="21" fillId="10" borderId="275" xfId="0" applyFont="1" applyFill="1" applyBorder="1" applyAlignment="1">
      <alignment horizontal="center" vertical="center"/>
    </xf>
    <xf numFmtId="0" fontId="21" fillId="10" borderId="0" xfId="0" applyFont="1" applyFill="1" applyBorder="1" applyAlignment="1">
      <alignment horizontal="center" vertical="center"/>
    </xf>
    <xf numFmtId="0" fontId="0" fillId="10" borderId="265" xfId="0" applyFont="1" applyFill="1" applyBorder="1" applyAlignment="1">
      <alignment horizontal="center" vertical="center"/>
    </xf>
    <xf numFmtId="0" fontId="98" fillId="9" borderId="265" xfId="0" applyFont="1" applyFill="1" applyBorder="1" applyAlignment="1">
      <alignment horizontal="center" vertical="center"/>
    </xf>
    <xf numFmtId="176" fontId="0" fillId="9" borderId="285" xfId="0" applyNumberFormat="1" applyFont="1" applyFill="1" applyBorder="1" applyAlignment="1">
      <alignment horizontal="center" vertical="center"/>
    </xf>
    <xf numFmtId="176" fontId="0" fillId="9" borderId="281" xfId="0" applyNumberFormat="1" applyFont="1" applyFill="1" applyBorder="1" applyAlignment="1">
      <alignment horizontal="center" vertical="center"/>
    </xf>
    <xf numFmtId="176" fontId="0" fillId="9" borderId="286" xfId="0" applyNumberFormat="1" applyFont="1" applyFill="1" applyBorder="1" applyAlignment="1">
      <alignment horizontal="center" vertical="center"/>
    </xf>
    <xf numFmtId="0" fontId="21" fillId="10" borderId="271" xfId="0" applyFont="1" applyFill="1" applyBorder="1" applyAlignment="1">
      <alignment horizontal="center" vertical="center" textRotation="255"/>
    </xf>
    <xf numFmtId="0" fontId="21" fillId="10" borderId="265" xfId="0" applyFont="1" applyFill="1" applyBorder="1" applyAlignment="1">
      <alignment horizontal="center" vertical="center" textRotation="255"/>
    </xf>
    <xf numFmtId="0" fontId="0" fillId="9" borderId="305" xfId="0" applyFont="1" applyFill="1" applyBorder="1" applyAlignment="1">
      <alignment horizontal="center" vertical="center"/>
    </xf>
    <xf numFmtId="0" fontId="0" fillId="9" borderId="250" xfId="0" applyFont="1" applyFill="1" applyBorder="1" applyAlignment="1">
      <alignment horizontal="center" vertical="center"/>
    </xf>
    <xf numFmtId="0" fontId="0" fillId="9" borderId="306" xfId="0" applyFont="1" applyFill="1" applyBorder="1" applyAlignment="1">
      <alignment horizontal="center" vertical="center"/>
    </xf>
    <xf numFmtId="0" fontId="98" fillId="10" borderId="307" xfId="0" applyFont="1" applyFill="1" applyBorder="1" applyAlignment="1">
      <alignment horizontal="distributed" vertical="center"/>
    </xf>
    <xf numFmtId="0" fontId="98" fillId="10" borderId="264" xfId="0" applyFont="1" applyFill="1" applyBorder="1" applyAlignment="1">
      <alignment horizontal="center" vertical="center" textRotation="255"/>
    </xf>
    <xf numFmtId="0" fontId="98" fillId="10" borderId="278" xfId="0" applyFont="1" applyFill="1" applyBorder="1" applyAlignment="1">
      <alignment horizontal="center" vertical="center" textRotation="255"/>
    </xf>
    <xf numFmtId="193" fontId="0" fillId="9" borderId="251" xfId="0" applyNumberFormat="1" applyFill="1" applyBorder="1" applyAlignment="1">
      <alignment horizontal="center"/>
    </xf>
    <xf numFmtId="193" fontId="0" fillId="9" borderId="0" xfId="0" applyNumberFormat="1" applyFill="1" applyBorder="1" applyAlignment="1">
      <alignment horizontal="center"/>
    </xf>
    <xf numFmtId="193" fontId="0" fillId="9" borderId="266" xfId="0" applyNumberFormat="1" applyFill="1" applyBorder="1" applyAlignment="1">
      <alignment horizontal="center"/>
    </xf>
    <xf numFmtId="0" fontId="98" fillId="10" borderId="265" xfId="0" applyFont="1" applyFill="1" applyBorder="1" applyAlignment="1">
      <alignment horizontal="center" vertical="center"/>
    </xf>
    <xf numFmtId="0" fontId="21" fillId="10" borderId="264" xfId="0" applyFont="1" applyFill="1" applyBorder="1" applyAlignment="1">
      <alignment horizontal="center" vertical="center"/>
    </xf>
    <xf numFmtId="0" fontId="21" fillId="10" borderId="265" xfId="0" applyFont="1" applyFill="1" applyBorder="1" applyAlignment="1">
      <alignment horizontal="center" vertical="center"/>
    </xf>
    <xf numFmtId="0" fontId="98" fillId="10" borderId="285" xfId="0" applyFont="1" applyFill="1" applyBorder="1" applyAlignment="1">
      <alignment horizontal="center" vertical="center"/>
    </xf>
    <xf numFmtId="0" fontId="98" fillId="10" borderId="281" xfId="0" applyFont="1" applyFill="1" applyBorder="1" applyAlignment="1">
      <alignment horizontal="center" vertical="center"/>
    </xf>
    <xf numFmtId="0" fontId="98" fillId="10" borderId="286" xfId="0" applyFont="1" applyFill="1" applyBorder="1" applyAlignment="1">
      <alignment horizontal="center" vertical="center"/>
    </xf>
    <xf numFmtId="0" fontId="0" fillId="10" borderId="236" xfId="0" applyFill="1" applyBorder="1" applyAlignment="1">
      <alignment horizontal="center"/>
    </xf>
    <xf numFmtId="0" fontId="0" fillId="10" borderId="237" xfId="0" applyFill="1" applyBorder="1" applyAlignment="1">
      <alignment horizontal="center"/>
    </xf>
    <xf numFmtId="0" fontId="0" fillId="10" borderId="238" xfId="0" applyFill="1" applyBorder="1" applyAlignment="1">
      <alignment horizontal="center"/>
    </xf>
    <xf numFmtId="0" fontId="0" fillId="10" borderId="0" xfId="0" applyFill="1" applyAlignment="1">
      <alignment horizontal="center"/>
    </xf>
    <xf numFmtId="193" fontId="0" fillId="9" borderId="309" xfId="0" applyNumberFormat="1" applyFill="1" applyBorder="1" applyAlignment="1">
      <alignment horizontal="center"/>
    </xf>
    <xf numFmtId="193" fontId="0" fillId="9" borderId="265" xfId="0" applyNumberFormat="1" applyFill="1" applyBorder="1" applyAlignment="1">
      <alignment horizontal="center"/>
    </xf>
    <xf numFmtId="193" fontId="0" fillId="9" borderId="310" xfId="0" applyNumberFormat="1" applyFill="1" applyBorder="1" applyAlignment="1">
      <alignment horizontal="center"/>
    </xf>
    <xf numFmtId="0" fontId="102" fillId="10" borderId="239" xfId="0" applyNumberFormat="1" applyFont="1" applyFill="1" applyBorder="1" applyAlignment="1">
      <alignment horizontal="center"/>
    </xf>
    <xf numFmtId="0" fontId="102" fillId="10" borderId="240" xfId="0" applyNumberFormat="1" applyFont="1" applyFill="1" applyBorder="1" applyAlignment="1">
      <alignment horizontal="center"/>
    </xf>
    <xf numFmtId="0" fontId="0" fillId="9" borderId="296" xfId="0" applyFill="1" applyBorder="1" applyAlignment="1">
      <alignment horizontal="right"/>
    </xf>
    <xf numFmtId="0" fontId="0" fillId="9" borderId="297" xfId="0" applyFill="1" applyBorder="1" applyAlignment="1">
      <alignment horizontal="right"/>
    </xf>
    <xf numFmtId="0" fontId="0" fillId="9" borderId="297" xfId="0" applyFill="1" applyBorder="1" applyAlignment="1">
      <alignment horizontal="center"/>
    </xf>
    <xf numFmtId="0" fontId="0" fillId="9" borderId="298" xfId="0" applyFill="1" applyBorder="1" applyAlignment="1">
      <alignment horizontal="center"/>
    </xf>
    <xf numFmtId="0" fontId="2" fillId="10" borderId="297" xfId="0" applyFont="1" applyFill="1" applyBorder="1" applyAlignment="1">
      <alignment horizontal="left" vertical="top" wrapText="1"/>
    </xf>
    <xf numFmtId="0" fontId="2" fillId="10" borderId="297" xfId="0" applyFont="1" applyFill="1" applyBorder="1" applyAlignment="1">
      <alignment horizontal="left" vertical="top"/>
    </xf>
    <xf numFmtId="0" fontId="2" fillId="10" borderId="298" xfId="0" applyFont="1" applyFill="1" applyBorder="1" applyAlignment="1">
      <alignment horizontal="left" vertical="top"/>
    </xf>
    <xf numFmtId="0" fontId="2" fillId="10" borderId="0" xfId="0" applyFont="1" applyFill="1" applyBorder="1" applyAlignment="1">
      <alignment horizontal="left" vertical="top"/>
    </xf>
    <xf numFmtId="0" fontId="2" fillId="10" borderId="314" xfId="0" applyFont="1" applyFill="1" applyBorder="1" applyAlignment="1">
      <alignment horizontal="left" vertical="top"/>
    </xf>
    <xf numFmtId="0" fontId="2" fillId="10" borderId="301" xfId="0" applyFont="1" applyFill="1" applyBorder="1" applyAlignment="1">
      <alignment horizontal="left" vertical="top"/>
    </xf>
    <xf numFmtId="0" fontId="2" fillId="10" borderId="302" xfId="0" applyFont="1" applyFill="1" applyBorder="1" applyAlignment="1">
      <alignment horizontal="left" vertical="top"/>
    </xf>
    <xf numFmtId="0" fontId="0" fillId="9" borderId="279" xfId="0" applyFill="1" applyBorder="1" applyAlignment="1">
      <alignment horizontal="right"/>
    </xf>
    <xf numFmtId="0" fontId="0" fillId="9" borderId="255" xfId="0" applyFill="1" applyBorder="1" applyAlignment="1">
      <alignment horizontal="right"/>
    </xf>
    <xf numFmtId="0" fontId="0" fillId="9" borderId="312" xfId="0" applyFill="1" applyBorder="1" applyAlignment="1">
      <alignment horizontal="right"/>
    </xf>
    <xf numFmtId="0" fontId="0" fillId="9" borderId="268" xfId="0" applyFill="1" applyBorder="1" applyAlignment="1">
      <alignment horizontal="right"/>
    </xf>
    <xf numFmtId="49" fontId="0" fillId="11" borderId="317" xfId="0" applyNumberFormat="1" applyFill="1" applyBorder="1" applyAlignment="1" applyProtection="1">
      <alignment horizontal="center"/>
    </xf>
    <xf numFmtId="49" fontId="0" fillId="11" borderId="318" xfId="0" applyNumberFormat="1" applyFill="1" applyBorder="1" applyAlignment="1" applyProtection="1">
      <alignment horizontal="center"/>
    </xf>
    <xf numFmtId="49" fontId="0" fillId="11" borderId="319" xfId="0" applyNumberFormat="1" applyFill="1" applyBorder="1" applyAlignment="1" applyProtection="1">
      <alignment horizontal="center"/>
    </xf>
    <xf numFmtId="0" fontId="0" fillId="9" borderId="0" xfId="0" applyFill="1" applyBorder="1" applyAlignment="1">
      <alignment horizontal="center"/>
    </xf>
    <xf numFmtId="0" fontId="0" fillId="9" borderId="268" xfId="0" applyFill="1" applyBorder="1" applyAlignment="1">
      <alignment horizontal="center"/>
    </xf>
    <xf numFmtId="0" fontId="21" fillId="10" borderId="258" xfId="0" quotePrefix="1" applyFont="1" applyFill="1" applyBorder="1" applyAlignment="1">
      <alignment horizontal="center"/>
    </xf>
    <xf numFmtId="0" fontId="21" fillId="10" borderId="252" xfId="0" quotePrefix="1" applyFont="1" applyFill="1" applyBorder="1" applyAlignment="1">
      <alignment horizontal="center"/>
    </xf>
    <xf numFmtId="0" fontId="21" fillId="10" borderId="283" xfId="0" quotePrefix="1" applyFont="1" applyFill="1" applyBorder="1" applyAlignment="1">
      <alignment horizontal="center"/>
    </xf>
    <xf numFmtId="0" fontId="21" fillId="10" borderId="275" xfId="0" quotePrefix="1" applyFont="1" applyFill="1" applyBorder="1" applyAlignment="1">
      <alignment horizontal="center"/>
    </xf>
    <xf numFmtId="0" fontId="21" fillId="10" borderId="0" xfId="0" quotePrefix="1" applyFont="1" applyFill="1" applyBorder="1" applyAlignment="1">
      <alignment horizontal="center"/>
    </xf>
    <xf numFmtId="0" fontId="21" fillId="10" borderId="276" xfId="0" quotePrefix="1" applyFont="1" applyFill="1" applyBorder="1" applyAlignment="1">
      <alignment horizontal="center"/>
    </xf>
    <xf numFmtId="0" fontId="2" fillId="10" borderId="297" xfId="0" applyFont="1" applyFill="1" applyBorder="1" applyAlignment="1">
      <alignment horizontal="center" vertical="center" textRotation="255" wrapText="1"/>
    </xf>
    <xf numFmtId="0" fontId="2" fillId="10" borderId="0" xfId="0" applyFont="1" applyFill="1" applyBorder="1" applyAlignment="1">
      <alignment horizontal="center" vertical="center" textRotation="255" wrapText="1"/>
    </xf>
    <xf numFmtId="0" fontId="98" fillId="10" borderId="242" xfId="0" applyFont="1" applyFill="1" applyBorder="1" applyAlignment="1">
      <alignment horizontal="left" vertical="top" wrapText="1"/>
    </xf>
    <xf numFmtId="0" fontId="98" fillId="10" borderId="243" xfId="0" applyFont="1" applyFill="1" applyBorder="1" applyAlignment="1">
      <alignment horizontal="left" vertical="top" wrapText="1"/>
    </xf>
    <xf numFmtId="0" fontId="98" fillId="10" borderId="244" xfId="0" applyFont="1" applyFill="1" applyBorder="1" applyAlignment="1">
      <alignment horizontal="left" vertical="top" wrapText="1"/>
    </xf>
    <xf numFmtId="0" fontId="98" fillId="10" borderId="248" xfId="0" applyFont="1" applyFill="1" applyBorder="1" applyAlignment="1">
      <alignment horizontal="left" vertical="top" wrapText="1"/>
    </xf>
    <xf numFmtId="0" fontId="98" fillId="10" borderId="0" xfId="0" applyFont="1" applyFill="1" applyBorder="1" applyAlignment="1">
      <alignment horizontal="left" vertical="top" wrapText="1"/>
    </xf>
    <xf numFmtId="0" fontId="98" fillId="10" borderId="249" xfId="0" applyFont="1" applyFill="1" applyBorder="1" applyAlignment="1">
      <alignment horizontal="left" vertical="top" wrapText="1"/>
    </xf>
    <xf numFmtId="0" fontId="98" fillId="10" borderId="323" xfId="0" applyFont="1" applyFill="1" applyBorder="1" applyAlignment="1">
      <alignment horizontal="left" vertical="top" wrapText="1"/>
    </xf>
    <xf numFmtId="0" fontId="98" fillId="10" borderId="262" xfId="0" applyFont="1" applyFill="1" applyBorder="1" applyAlignment="1">
      <alignment horizontal="left" vertical="top" wrapText="1"/>
    </xf>
    <xf numFmtId="0" fontId="98" fillId="10" borderId="324" xfId="0" applyFont="1" applyFill="1" applyBorder="1" applyAlignment="1">
      <alignment horizontal="left" vertical="top" wrapText="1"/>
    </xf>
    <xf numFmtId="0" fontId="98" fillId="10" borderId="276" xfId="0" applyFont="1" applyFill="1" applyBorder="1" applyAlignment="1">
      <alignment horizontal="left" vertical="top" wrapText="1"/>
    </xf>
    <xf numFmtId="0" fontId="21" fillId="10" borderId="275" xfId="0" applyFont="1" applyFill="1" applyBorder="1" applyAlignment="1">
      <alignment horizontal="center" vertical="top" textRotation="255"/>
    </xf>
    <xf numFmtId="0" fontId="21" fillId="10" borderId="0" xfId="0" applyFont="1" applyFill="1" applyBorder="1" applyAlignment="1">
      <alignment horizontal="center" vertical="top" textRotation="255"/>
    </xf>
    <xf numFmtId="0" fontId="21" fillId="10" borderId="276" xfId="0" applyFont="1" applyFill="1" applyBorder="1" applyAlignment="1">
      <alignment horizontal="center" vertical="top" textRotation="255"/>
    </xf>
    <xf numFmtId="0" fontId="21" fillId="10" borderId="264" xfId="0" applyFont="1" applyFill="1" applyBorder="1" applyAlignment="1">
      <alignment horizontal="center" vertical="top" textRotation="255"/>
    </xf>
    <xf numFmtId="0" fontId="21" fillId="10" borderId="265" xfId="0" applyFont="1" applyFill="1" applyBorder="1" applyAlignment="1">
      <alignment horizontal="center" vertical="top" textRotation="255"/>
    </xf>
    <xf numFmtId="0" fontId="21" fillId="10" borderId="278" xfId="0" applyFont="1" applyFill="1" applyBorder="1" applyAlignment="1">
      <alignment horizontal="center" vertical="top" textRotation="255"/>
    </xf>
    <xf numFmtId="187" fontId="21" fillId="9" borderId="271" xfId="0" applyNumberFormat="1" applyFont="1" applyFill="1" applyBorder="1" applyAlignment="1">
      <alignment horizontal="right" vertical="center" wrapText="1"/>
    </xf>
    <xf numFmtId="187" fontId="21" fillId="9" borderId="265" xfId="0" applyNumberFormat="1" applyFont="1" applyFill="1" applyBorder="1" applyAlignment="1">
      <alignment horizontal="right" vertical="center" wrapText="1"/>
    </xf>
    <xf numFmtId="187" fontId="21" fillId="9" borderId="0" xfId="0" applyNumberFormat="1" applyFont="1" applyFill="1" applyBorder="1" applyAlignment="1">
      <alignment horizontal="right" vertical="center" wrapText="1"/>
    </xf>
    <xf numFmtId="187" fontId="21" fillId="9" borderId="248" xfId="0" applyNumberFormat="1" applyFont="1" applyFill="1" applyBorder="1" applyAlignment="1">
      <alignment horizontal="right" vertical="center" wrapText="1"/>
    </xf>
    <xf numFmtId="0" fontId="2" fillId="10" borderId="243" xfId="0" applyFont="1" applyFill="1" applyBorder="1" applyAlignment="1">
      <alignment horizontal="center" vertical="center" textRotation="255"/>
    </xf>
    <xf numFmtId="0" fontId="2" fillId="10" borderId="250" xfId="0" applyFont="1" applyFill="1" applyBorder="1" applyAlignment="1">
      <alignment horizontal="center" vertical="center" textRotation="255"/>
    </xf>
    <xf numFmtId="0" fontId="100" fillId="10" borderId="258" xfId="0" applyFont="1" applyFill="1" applyBorder="1" applyAlignment="1">
      <alignment horizontal="left" vertical="top" wrapText="1"/>
    </xf>
    <xf numFmtId="0" fontId="100" fillId="10" borderId="252" xfId="0" applyFont="1" applyFill="1" applyBorder="1" applyAlignment="1">
      <alignment horizontal="left" vertical="top"/>
    </xf>
    <xf numFmtId="0" fontId="100" fillId="10" borderId="283" xfId="0" applyFont="1" applyFill="1" applyBorder="1" applyAlignment="1">
      <alignment horizontal="left" vertical="top"/>
    </xf>
    <xf numFmtId="0" fontId="100" fillId="10" borderId="275" xfId="0" applyFont="1" applyFill="1" applyBorder="1" applyAlignment="1">
      <alignment horizontal="left" vertical="top" wrapText="1"/>
    </xf>
    <xf numFmtId="0" fontId="100" fillId="10" borderId="0" xfId="0" applyFont="1" applyFill="1" applyBorder="1" applyAlignment="1">
      <alignment horizontal="left" vertical="top" wrapText="1"/>
    </xf>
    <xf numFmtId="0" fontId="100" fillId="10" borderId="276" xfId="0" applyFont="1" applyFill="1" applyBorder="1" applyAlignment="1">
      <alignment horizontal="left" vertical="top" wrapText="1"/>
    </xf>
    <xf numFmtId="0" fontId="0" fillId="9" borderId="329" xfId="0" applyNumberFormat="1" applyFill="1" applyBorder="1" applyAlignment="1">
      <alignment horizontal="left" vertical="top" wrapText="1"/>
    </xf>
    <xf numFmtId="0" fontId="0" fillId="9" borderId="330" xfId="0" applyNumberFormat="1" applyFill="1" applyBorder="1" applyAlignment="1">
      <alignment horizontal="left" vertical="top" wrapText="1"/>
    </xf>
    <xf numFmtId="0" fontId="0" fillId="9" borderId="331" xfId="0" applyNumberFormat="1" applyFill="1" applyBorder="1" applyAlignment="1">
      <alignment horizontal="left" vertical="top" wrapText="1"/>
    </xf>
    <xf numFmtId="0" fontId="0" fillId="9" borderId="332" xfId="0" applyNumberFormat="1" applyFill="1" applyBorder="1" applyAlignment="1">
      <alignment horizontal="left" vertical="top" wrapText="1"/>
    </xf>
    <xf numFmtId="0" fontId="0" fillId="9" borderId="0" xfId="0" applyNumberFormat="1" applyFill="1" applyBorder="1" applyAlignment="1">
      <alignment horizontal="left" vertical="top" wrapText="1"/>
    </xf>
    <xf numFmtId="0" fontId="0" fillId="9" borderId="334" xfId="0" applyNumberFormat="1" applyFill="1" applyBorder="1" applyAlignment="1">
      <alignment horizontal="left" vertical="top" wrapText="1"/>
    </xf>
    <xf numFmtId="0" fontId="0" fillId="9" borderId="338" xfId="0" applyNumberFormat="1" applyFill="1" applyBorder="1" applyAlignment="1">
      <alignment horizontal="left" vertical="top" wrapText="1"/>
    </xf>
    <xf numFmtId="0" fontId="0" fillId="9" borderId="339" xfId="0" applyNumberFormat="1" applyFill="1" applyBorder="1" applyAlignment="1">
      <alignment horizontal="left" vertical="top" wrapText="1"/>
    </xf>
    <xf numFmtId="0" fontId="0" fillId="9" borderId="340" xfId="0" applyNumberFormat="1" applyFill="1" applyBorder="1" applyAlignment="1">
      <alignment horizontal="left" vertical="top" wrapText="1"/>
    </xf>
    <xf numFmtId="0" fontId="100" fillId="10" borderId="296" xfId="0" applyFont="1" applyFill="1" applyBorder="1" applyAlignment="1">
      <alignment horizontal="center" vertical="top" wrapText="1"/>
    </xf>
    <xf numFmtId="0" fontId="100" fillId="10" borderId="297" xfId="0" applyFont="1" applyFill="1" applyBorder="1" applyAlignment="1">
      <alignment horizontal="center" vertical="top" wrapText="1"/>
    </xf>
    <xf numFmtId="0" fontId="100" fillId="10" borderId="298" xfId="0" applyFont="1" applyFill="1" applyBorder="1" applyAlignment="1">
      <alignment horizontal="center" vertical="top" wrapText="1"/>
    </xf>
    <xf numFmtId="0" fontId="0" fillId="10" borderId="332" xfId="0" applyFill="1" applyBorder="1" applyAlignment="1">
      <alignment horizontal="center" vertical="top" wrapText="1"/>
    </xf>
    <xf numFmtId="0" fontId="0" fillId="10" borderId="0" xfId="0" applyFill="1" applyBorder="1" applyAlignment="1">
      <alignment horizontal="center" vertical="top"/>
    </xf>
    <xf numFmtId="0" fontId="0" fillId="10" borderId="333" xfId="0" applyFill="1" applyBorder="1" applyAlignment="1">
      <alignment horizontal="center" vertical="top"/>
    </xf>
    <xf numFmtId="0" fontId="0" fillId="10" borderId="335" xfId="0" applyFill="1" applyBorder="1" applyAlignment="1">
      <alignment horizontal="center" vertical="top"/>
    </xf>
    <xf numFmtId="0" fontId="0" fillId="10" borderId="336" xfId="0" applyFill="1" applyBorder="1" applyAlignment="1">
      <alignment horizontal="center" vertical="top"/>
    </xf>
    <xf numFmtId="0" fontId="0" fillId="10" borderId="337" xfId="0" applyFill="1" applyBorder="1" applyAlignment="1">
      <alignment horizontal="center" vertical="top"/>
    </xf>
    <xf numFmtId="0" fontId="0" fillId="10" borderId="242" xfId="0" applyFill="1" applyBorder="1" applyAlignment="1">
      <alignment vertical="center"/>
    </xf>
    <xf numFmtId="0" fontId="0" fillId="10" borderId="243" xfId="0" applyFill="1" applyBorder="1" applyAlignment="1">
      <alignment vertical="center"/>
    </xf>
    <xf numFmtId="0" fontId="0" fillId="10" borderId="244" xfId="0" applyFill="1" applyBorder="1" applyAlignment="1">
      <alignment vertical="center"/>
    </xf>
    <xf numFmtId="0" fontId="0" fillId="10" borderId="341" xfId="0" applyFill="1" applyBorder="1" applyAlignment="1">
      <alignment vertical="center"/>
    </xf>
    <xf numFmtId="0" fontId="0" fillId="10" borderId="250" xfId="0" applyFill="1" applyBorder="1" applyAlignment="1">
      <alignment vertical="center"/>
    </xf>
    <xf numFmtId="0" fontId="0" fillId="10" borderId="325" xfId="0" applyFill="1" applyBorder="1" applyAlignment="1">
      <alignment vertical="center"/>
    </xf>
    <xf numFmtId="0" fontId="2" fillId="10" borderId="244" xfId="0" applyFont="1" applyFill="1" applyBorder="1" applyAlignment="1">
      <alignment horizontal="center" vertical="center" textRotation="255"/>
    </xf>
    <xf numFmtId="0" fontId="2" fillId="10" borderId="325" xfId="0" applyFont="1" applyFill="1" applyBorder="1" applyAlignment="1">
      <alignment horizontal="center" vertical="center" textRotation="255"/>
    </xf>
    <xf numFmtId="0" fontId="0" fillId="10" borderId="296" xfId="0" applyFill="1" applyBorder="1" applyAlignment="1">
      <alignment horizontal="center"/>
    </xf>
    <xf numFmtId="0" fontId="0" fillId="10" borderId="297" xfId="0" applyFill="1" applyBorder="1" applyAlignment="1">
      <alignment horizontal="center"/>
    </xf>
    <xf numFmtId="0" fontId="0" fillId="10" borderId="298" xfId="0" applyFill="1" applyBorder="1" applyAlignment="1">
      <alignment horizontal="center"/>
    </xf>
    <xf numFmtId="0" fontId="0" fillId="10" borderId="313" xfId="0" applyFill="1" applyBorder="1" applyAlignment="1">
      <alignment horizontal="center"/>
    </xf>
    <xf numFmtId="0" fontId="0" fillId="10" borderId="0" xfId="0" applyFill="1" applyBorder="1" applyAlignment="1">
      <alignment horizontal="center"/>
    </xf>
    <xf numFmtId="0" fontId="0" fillId="10" borderId="314" xfId="0" applyFill="1" applyBorder="1" applyAlignment="1">
      <alignment horizontal="center"/>
    </xf>
    <xf numFmtId="0" fontId="0" fillId="10" borderId="342" xfId="0" applyFill="1" applyBorder="1" applyAlignment="1">
      <alignment horizontal="center"/>
    </xf>
    <xf numFmtId="0" fontId="0" fillId="10" borderId="265" xfId="0" applyFill="1" applyBorder="1" applyAlignment="1">
      <alignment horizontal="center"/>
    </xf>
    <xf numFmtId="0" fontId="0" fillId="10" borderId="343" xfId="0" applyFill="1" applyBorder="1" applyAlignment="1">
      <alignment horizontal="center"/>
    </xf>
    <xf numFmtId="0" fontId="100" fillId="10" borderId="296" xfId="0" quotePrefix="1" applyFont="1" applyFill="1" applyBorder="1" applyAlignment="1">
      <alignment horizontal="center" vertical="center" textRotation="91"/>
    </xf>
    <xf numFmtId="0" fontId="100" fillId="10" borderId="297" xfId="0" applyFont="1" applyFill="1" applyBorder="1" applyAlignment="1">
      <alignment horizontal="center" vertical="center" textRotation="91"/>
    </xf>
    <xf numFmtId="0" fontId="100" fillId="10" borderId="313" xfId="0" applyFont="1" applyFill="1" applyBorder="1" applyAlignment="1">
      <alignment horizontal="center" vertical="center" textRotation="91"/>
    </xf>
    <xf numFmtId="0" fontId="100" fillId="10" borderId="0" xfId="0" applyFont="1" applyFill="1" applyBorder="1" applyAlignment="1">
      <alignment horizontal="center" vertical="center" textRotation="91"/>
    </xf>
    <xf numFmtId="0" fontId="98" fillId="10" borderId="258" xfId="0" applyFont="1" applyFill="1" applyBorder="1" applyAlignment="1">
      <alignment horizontal="center"/>
    </xf>
    <xf numFmtId="0" fontId="98" fillId="10" borderId="252" xfId="0" applyFont="1" applyFill="1" applyBorder="1" applyAlignment="1">
      <alignment horizontal="center"/>
    </xf>
    <xf numFmtId="0" fontId="0" fillId="9" borderId="275" xfId="0" applyNumberFormat="1" applyFill="1" applyBorder="1" applyAlignment="1">
      <alignment horizontal="center"/>
    </xf>
    <xf numFmtId="0" fontId="0" fillId="9" borderId="0" xfId="0" applyNumberFormat="1" applyFill="1" applyBorder="1" applyAlignment="1">
      <alignment horizontal="center"/>
    </xf>
    <xf numFmtId="0" fontId="0" fillId="10" borderId="257" xfId="0" applyFill="1" applyBorder="1" applyAlignment="1">
      <alignment horizontal="center"/>
    </xf>
    <xf numFmtId="0" fontId="100" fillId="10" borderId="242" xfId="0" applyFont="1" applyFill="1" applyBorder="1" applyAlignment="1">
      <alignment horizontal="left" vertical="top" wrapText="1"/>
    </xf>
    <xf numFmtId="0" fontId="100" fillId="10" borderId="243" xfId="0" applyFont="1" applyFill="1" applyBorder="1" applyAlignment="1">
      <alignment horizontal="left" vertical="top"/>
    </xf>
    <xf numFmtId="0" fontId="100" fillId="10" borderId="341" xfId="0" applyFont="1" applyFill="1" applyBorder="1" applyAlignment="1">
      <alignment horizontal="left" vertical="top"/>
    </xf>
    <xf numFmtId="0" fontId="100" fillId="10" borderId="250" xfId="0" applyFont="1" applyFill="1" applyBorder="1" applyAlignment="1">
      <alignment horizontal="left" vertical="top"/>
    </xf>
    <xf numFmtId="0" fontId="100" fillId="10" borderId="258" xfId="0" applyFont="1" applyFill="1" applyBorder="1" applyAlignment="1">
      <alignment horizontal="right"/>
    </xf>
    <xf numFmtId="0" fontId="100" fillId="10" borderId="252" xfId="0" applyFont="1" applyFill="1" applyBorder="1" applyAlignment="1">
      <alignment horizontal="right"/>
    </xf>
    <xf numFmtId="0" fontId="100" fillId="10" borderId="283" xfId="0" applyFont="1" applyFill="1" applyBorder="1" applyAlignment="1">
      <alignment horizontal="right"/>
    </xf>
    <xf numFmtId="0" fontId="0" fillId="10" borderId="264" xfId="0" applyFill="1" applyBorder="1" applyAlignment="1">
      <alignment horizontal="left" vertical="top"/>
    </xf>
    <xf numFmtId="0" fontId="0" fillId="10" borderId="265" xfId="0" applyFill="1" applyBorder="1" applyAlignment="1">
      <alignment horizontal="left" vertical="top"/>
    </xf>
    <xf numFmtId="0" fontId="0" fillId="10" borderId="265" xfId="0" applyFill="1" applyBorder="1" applyAlignment="1">
      <alignment horizontal="center" vertical="top"/>
    </xf>
    <xf numFmtId="0" fontId="0" fillId="10" borderId="278" xfId="0" applyFill="1" applyBorder="1" applyAlignment="1">
      <alignment horizontal="center" vertical="top"/>
    </xf>
    <xf numFmtId="0" fontId="100" fillId="10" borderId="248" xfId="0" applyFont="1" applyFill="1" applyBorder="1" applyAlignment="1">
      <alignment horizontal="left" vertical="top"/>
    </xf>
    <xf numFmtId="0" fontId="100" fillId="10" borderId="0" xfId="0" applyFont="1" applyFill="1" applyBorder="1" applyAlignment="1">
      <alignment horizontal="left" vertical="top"/>
    </xf>
    <xf numFmtId="0" fontId="0" fillId="10" borderId="258" xfId="0" applyFill="1" applyBorder="1" applyAlignment="1">
      <alignment horizontal="left" vertical="top"/>
    </xf>
    <xf numFmtId="0" fontId="0" fillId="10" borderId="252" xfId="0" applyFill="1" applyBorder="1" applyAlignment="1">
      <alignment horizontal="left" vertical="top"/>
    </xf>
    <xf numFmtId="0" fontId="0" fillId="10" borderId="283" xfId="0" applyFill="1" applyBorder="1" applyAlignment="1">
      <alignment horizontal="left" vertical="top"/>
    </xf>
    <xf numFmtId="0" fontId="0" fillId="10" borderId="278" xfId="0" applyFill="1" applyBorder="1" applyAlignment="1">
      <alignment horizontal="left" vertical="top"/>
    </xf>
    <xf numFmtId="0" fontId="21" fillId="10" borderId="260" xfId="0" applyFont="1" applyFill="1" applyBorder="1" applyAlignment="1">
      <alignment horizontal="center" vertical="center"/>
    </xf>
    <xf numFmtId="0" fontId="21" fillId="10" borderId="261" xfId="0" applyFont="1" applyFill="1" applyBorder="1" applyAlignment="1">
      <alignment horizontal="center" vertical="center"/>
    </xf>
    <xf numFmtId="0" fontId="100" fillId="10" borderId="261" xfId="0" applyFont="1" applyFill="1" applyBorder="1" applyAlignment="1">
      <alignment horizontal="left"/>
    </xf>
    <xf numFmtId="0" fontId="100" fillId="10" borderId="260" xfId="0" applyFont="1" applyFill="1" applyBorder="1" applyAlignment="1">
      <alignment horizontal="center" vertical="center" wrapText="1"/>
    </xf>
    <xf numFmtId="0" fontId="100" fillId="10" borderId="261" xfId="0" applyFont="1" applyFill="1" applyBorder="1" applyAlignment="1">
      <alignment horizontal="center" vertical="center" wrapText="1"/>
    </xf>
    <xf numFmtId="0" fontId="100" fillId="10" borderId="259" xfId="0" applyFont="1" applyFill="1" applyBorder="1" applyAlignment="1">
      <alignment horizontal="center" vertical="center" wrapText="1"/>
    </xf>
    <xf numFmtId="0" fontId="100" fillId="10" borderId="251" xfId="0" applyFont="1" applyFill="1" applyBorder="1" applyAlignment="1">
      <alignment horizontal="center" vertical="center" wrapText="1"/>
    </xf>
    <xf numFmtId="0" fontId="100" fillId="10" borderId="0" xfId="0" applyFont="1" applyFill="1" applyBorder="1" applyAlignment="1">
      <alignment horizontal="center" vertical="center" wrapText="1"/>
    </xf>
    <xf numFmtId="0" fontId="100" fillId="10" borderId="257" xfId="0" applyFont="1" applyFill="1" applyBorder="1" applyAlignment="1">
      <alignment horizontal="center" vertical="center" wrapText="1"/>
    </xf>
    <xf numFmtId="0" fontId="100" fillId="10" borderId="254" xfId="0" applyFont="1" applyFill="1" applyBorder="1" applyAlignment="1">
      <alignment horizontal="center" vertical="center" wrapText="1"/>
    </xf>
    <xf numFmtId="0" fontId="100" fillId="10" borderId="255" xfId="0" applyFont="1" applyFill="1" applyBorder="1" applyAlignment="1">
      <alignment horizontal="center" vertical="center" wrapText="1"/>
    </xf>
    <xf numFmtId="0" fontId="2" fillId="10" borderId="252"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0" fillId="9" borderId="296" xfId="0" applyNumberFormat="1" applyFill="1" applyBorder="1" applyAlignment="1">
      <alignment horizontal="left" vertical="top" wrapText="1"/>
    </xf>
    <xf numFmtId="0" fontId="0" fillId="9" borderId="297" xfId="0" applyNumberFormat="1" applyFill="1" applyBorder="1" applyAlignment="1">
      <alignment horizontal="left" vertical="top" wrapText="1"/>
    </xf>
    <xf numFmtId="0" fontId="0" fillId="9" borderId="298" xfId="0" applyNumberFormat="1" applyFill="1" applyBorder="1" applyAlignment="1">
      <alignment horizontal="left" vertical="top" wrapText="1"/>
    </xf>
    <xf numFmtId="0" fontId="0" fillId="9" borderId="300" xfId="0" applyNumberFormat="1" applyFill="1" applyBorder="1" applyAlignment="1">
      <alignment horizontal="left" vertical="top" wrapText="1"/>
    </xf>
    <xf numFmtId="0" fontId="0" fillId="9" borderId="301" xfId="0" applyNumberFormat="1" applyFill="1" applyBorder="1" applyAlignment="1">
      <alignment horizontal="left" vertical="top" wrapText="1"/>
    </xf>
    <xf numFmtId="0" fontId="0" fillId="9" borderId="302" xfId="0" applyNumberFormat="1" applyFill="1" applyBorder="1" applyAlignment="1">
      <alignment horizontal="left" vertical="top" wrapText="1"/>
    </xf>
    <xf numFmtId="0" fontId="100" fillId="10" borderId="258" xfId="0" applyFont="1" applyFill="1" applyBorder="1" applyAlignment="1">
      <alignment horizontal="left" vertical="center"/>
    </xf>
    <xf numFmtId="0" fontId="100" fillId="10" borderId="252" xfId="0" applyFont="1" applyFill="1" applyBorder="1" applyAlignment="1">
      <alignment horizontal="left" vertical="center"/>
    </xf>
    <xf numFmtId="0" fontId="100" fillId="10" borderId="283" xfId="0" applyFont="1" applyFill="1" applyBorder="1" applyAlignment="1">
      <alignment horizontal="left" vertical="center"/>
    </xf>
    <xf numFmtId="0" fontId="100" fillId="10" borderId="275" xfId="0" applyFont="1" applyFill="1" applyBorder="1" applyAlignment="1">
      <alignment horizontal="left" vertical="center"/>
    </xf>
    <xf numFmtId="0" fontId="100" fillId="10" borderId="0" xfId="0" applyFont="1" applyFill="1" applyBorder="1" applyAlignment="1">
      <alignment horizontal="left" vertical="center"/>
    </xf>
    <xf numFmtId="0" fontId="100" fillId="10" borderId="276" xfId="0" applyFont="1" applyFill="1" applyBorder="1" applyAlignment="1">
      <alignment horizontal="left" vertical="center"/>
    </xf>
    <xf numFmtId="0" fontId="0" fillId="10" borderId="275" xfId="0" applyFill="1" applyBorder="1" applyAlignment="1">
      <alignment horizontal="left" vertical="top"/>
    </xf>
    <xf numFmtId="0" fontId="0" fillId="10" borderId="0" xfId="0" applyFill="1" applyBorder="1" applyAlignment="1">
      <alignment horizontal="left" vertical="top"/>
    </xf>
    <xf numFmtId="0" fontId="0" fillId="10" borderId="276" xfId="0" applyFill="1" applyBorder="1" applyAlignment="1">
      <alignment horizontal="left" vertical="top"/>
    </xf>
    <xf numFmtId="0" fontId="2" fillId="10" borderId="270" xfId="0" applyFont="1" applyFill="1" applyBorder="1" applyAlignment="1">
      <alignment horizontal="center" vertical="center" wrapText="1"/>
    </xf>
    <xf numFmtId="0" fontId="2" fillId="10" borderId="262" xfId="0" applyFont="1" applyFill="1" applyBorder="1" applyAlignment="1">
      <alignment horizontal="center" vertical="center" wrapText="1"/>
    </xf>
    <xf numFmtId="0" fontId="2" fillId="10" borderId="263" xfId="0" applyFont="1" applyFill="1" applyBorder="1" applyAlignment="1">
      <alignment horizontal="center" vertical="center" wrapText="1"/>
    </xf>
    <xf numFmtId="0" fontId="2" fillId="10" borderId="267" xfId="0" applyFont="1" applyFill="1" applyBorder="1" applyAlignment="1">
      <alignment horizontal="center" vertical="center" wrapText="1"/>
    </xf>
    <xf numFmtId="0" fontId="2" fillId="10" borderId="268" xfId="0" applyFont="1" applyFill="1" applyBorder="1" applyAlignment="1">
      <alignment horizontal="center" vertical="center" wrapText="1"/>
    </xf>
    <xf numFmtId="0" fontId="2" fillId="10" borderId="269" xfId="0" applyFont="1" applyFill="1" applyBorder="1" applyAlignment="1">
      <alignment horizontal="center" vertical="center" wrapText="1"/>
    </xf>
    <xf numFmtId="0" fontId="100" fillId="10" borderId="252" xfId="0" applyFont="1" applyFill="1" applyBorder="1" applyAlignment="1">
      <alignment horizontal="left" vertical="top" wrapText="1"/>
    </xf>
    <xf numFmtId="0" fontId="100" fillId="10" borderId="265" xfId="0" applyFont="1" applyFill="1" applyBorder="1" applyAlignment="1">
      <alignment horizontal="left" vertical="top" wrapText="1"/>
    </xf>
    <xf numFmtId="0" fontId="100" fillId="10" borderId="278" xfId="0" applyFont="1" applyFill="1" applyBorder="1" applyAlignment="1">
      <alignment horizontal="left" vertical="top" wrapText="1"/>
    </xf>
    <xf numFmtId="0" fontId="21" fillId="10" borderId="315" xfId="0" applyFont="1" applyFill="1" applyBorder="1" applyAlignment="1">
      <alignment horizontal="center" vertical="center"/>
    </xf>
    <xf numFmtId="0" fontId="21" fillId="10" borderId="316" xfId="0" applyFont="1" applyFill="1" applyBorder="1" applyAlignment="1">
      <alignment horizontal="center" vertical="center"/>
    </xf>
    <xf numFmtId="0" fontId="100" fillId="10" borderId="316" xfId="0" applyFont="1" applyFill="1" applyBorder="1" applyAlignment="1">
      <alignment horizontal="left"/>
    </xf>
    <xf numFmtId="0" fontId="100" fillId="10" borderId="270" xfId="0" applyFont="1" applyFill="1" applyBorder="1" applyAlignment="1">
      <alignment horizontal="left" vertical="top" wrapText="1"/>
    </xf>
    <xf numFmtId="0" fontId="100" fillId="10" borderId="262" xfId="0" applyFont="1" applyFill="1" applyBorder="1" applyAlignment="1">
      <alignment horizontal="left" vertical="top" wrapText="1"/>
    </xf>
    <xf numFmtId="0" fontId="100" fillId="10" borderId="274" xfId="0" applyFont="1" applyFill="1" applyBorder="1" applyAlignment="1">
      <alignment horizontal="left" vertical="top" wrapText="1"/>
    </xf>
    <xf numFmtId="0" fontId="0" fillId="10" borderId="287" xfId="0" applyFill="1" applyBorder="1" applyAlignment="1">
      <alignment horizontal="center" vertical="center"/>
    </xf>
    <xf numFmtId="0" fontId="0" fillId="10" borderId="288" xfId="0" applyFill="1" applyBorder="1" applyAlignment="1">
      <alignment horizontal="center" vertical="center"/>
    </xf>
    <xf numFmtId="0" fontId="0" fillId="10" borderId="289" xfId="0" applyFill="1" applyBorder="1" applyAlignment="1">
      <alignment horizontal="center" vertical="center"/>
    </xf>
    <xf numFmtId="0" fontId="0" fillId="10" borderId="344" xfId="0" applyFill="1" applyBorder="1" applyAlignment="1">
      <alignment horizontal="center" vertical="center"/>
    </xf>
    <xf numFmtId="0" fontId="0" fillId="10" borderId="301" xfId="0" applyFill="1" applyBorder="1" applyAlignment="1">
      <alignment horizontal="center" vertical="center"/>
    </xf>
    <xf numFmtId="0" fontId="0" fillId="10" borderId="345" xfId="0" applyFill="1" applyBorder="1" applyAlignment="1">
      <alignment horizontal="center" vertical="center"/>
    </xf>
    <xf numFmtId="0" fontId="100" fillId="10" borderId="313" xfId="0" applyFont="1" applyFill="1" applyBorder="1" applyAlignment="1">
      <alignment horizontal="center" vertical="top" textRotation="255"/>
    </xf>
    <xf numFmtId="0" fontId="100" fillId="10" borderId="300" xfId="0" applyFont="1" applyFill="1" applyBorder="1" applyAlignment="1">
      <alignment horizontal="center" vertical="top" textRotation="255"/>
    </xf>
    <xf numFmtId="0" fontId="100" fillId="10" borderId="301" xfId="0" applyFont="1" applyFill="1" applyBorder="1" applyAlignment="1">
      <alignment horizontal="center" vertical="top" textRotation="255"/>
    </xf>
    <xf numFmtId="0" fontId="0" fillId="9" borderId="346" xfId="0" applyFill="1" applyBorder="1" applyAlignment="1">
      <alignment horizontal="left" vertical="top" wrapText="1"/>
    </xf>
    <xf numFmtId="0" fontId="0" fillId="9" borderId="297" xfId="0" applyFill="1" applyBorder="1" applyAlignment="1">
      <alignment horizontal="left" vertical="top" wrapText="1"/>
    </xf>
    <xf numFmtId="0" fontId="0" fillId="9" borderId="298" xfId="0" applyFill="1" applyBorder="1" applyAlignment="1">
      <alignment horizontal="left" vertical="top" wrapText="1"/>
    </xf>
    <xf numFmtId="0" fontId="0" fillId="9" borderId="347" xfId="0" applyFill="1" applyBorder="1" applyAlignment="1">
      <alignment horizontal="left" vertical="top" wrapText="1"/>
    </xf>
    <xf numFmtId="0" fontId="0" fillId="9" borderId="301" xfId="0" applyFill="1" applyBorder="1" applyAlignment="1">
      <alignment horizontal="left" vertical="top" wrapText="1"/>
    </xf>
    <xf numFmtId="0" fontId="0" fillId="9" borderId="302" xfId="0" applyFill="1" applyBorder="1" applyAlignment="1">
      <alignment horizontal="left" vertical="top" wrapText="1"/>
    </xf>
    <xf numFmtId="0" fontId="20" fillId="3" borderId="22" xfId="0" applyFont="1" applyFill="1" applyBorder="1" applyAlignment="1" applyProtection="1">
      <alignment horizontal="center" vertical="center" textRotation="255" shrinkToFit="1"/>
    </xf>
    <xf numFmtId="0" fontId="20" fillId="3" borderId="171" xfId="0" applyFont="1" applyFill="1" applyBorder="1" applyAlignment="1" applyProtection="1">
      <alignment horizontal="center" vertical="center" textRotation="255" shrinkToFit="1"/>
    </xf>
    <xf numFmtId="0" fontId="20" fillId="3" borderId="21" xfId="0" applyFont="1" applyFill="1" applyBorder="1" applyAlignment="1" applyProtection="1">
      <alignment horizontal="center" vertical="center" textRotation="255" shrinkToFit="1"/>
    </xf>
    <xf numFmtId="0" fontId="21" fillId="3" borderId="57" xfId="0" applyFont="1" applyFill="1" applyBorder="1" applyAlignment="1" applyProtection="1">
      <alignment horizontal="center" vertical="center"/>
    </xf>
    <xf numFmtId="0" fontId="21" fillId="3" borderId="58"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21" fillId="3" borderId="24" xfId="0" applyFont="1" applyFill="1" applyBorder="1" applyAlignment="1" applyProtection="1">
      <alignment horizontal="center" vertical="center"/>
    </xf>
    <xf numFmtId="0" fontId="21" fillId="3" borderId="61" xfId="0" applyFont="1" applyFill="1" applyBorder="1" applyAlignment="1" applyProtection="1">
      <alignment horizontal="center" vertical="center"/>
    </xf>
    <xf numFmtId="0" fontId="21" fillId="3" borderId="62" xfId="0" applyFont="1" applyFill="1" applyBorder="1" applyAlignment="1" applyProtection="1">
      <alignment horizontal="center" vertical="center"/>
    </xf>
    <xf numFmtId="0" fontId="20" fillId="3" borderId="57"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4" xfId="0" applyFont="1" applyFill="1" applyBorder="1" applyAlignment="1" applyProtection="1">
      <alignment horizontal="center" vertical="center"/>
    </xf>
    <xf numFmtId="0" fontId="20" fillId="3" borderId="62" xfId="0" applyFont="1" applyFill="1" applyBorder="1" applyAlignment="1" applyProtection="1">
      <alignment horizontal="center" vertical="center"/>
    </xf>
    <xf numFmtId="0" fontId="25" fillId="3" borderId="19"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3" fillId="3" borderId="22" xfId="0" applyFont="1" applyFill="1" applyBorder="1" applyAlignment="1" applyProtection="1">
      <alignment horizontal="center" vertical="center" textRotation="255" shrinkToFit="1"/>
    </xf>
    <xf numFmtId="0" fontId="3" fillId="3" borderId="171" xfId="0" applyFont="1" applyFill="1" applyBorder="1" applyAlignment="1" applyProtection="1">
      <alignment horizontal="center" vertical="center" textRotation="255" shrinkToFit="1"/>
    </xf>
    <xf numFmtId="0" fontId="3" fillId="3" borderId="21"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xf>
    <xf numFmtId="0" fontId="20" fillId="3" borderId="20" xfId="0" applyFont="1" applyFill="1" applyBorder="1" applyAlignment="1" applyProtection="1">
      <alignment horizontal="center" vertical="center"/>
    </xf>
    <xf numFmtId="180" fontId="20" fillId="0" borderId="172" xfId="0" applyNumberFormat="1" applyFont="1" applyFill="1" applyBorder="1" applyAlignment="1" applyProtection="1">
      <alignment horizontal="center" vertical="center"/>
    </xf>
    <xf numFmtId="0" fontId="0" fillId="0" borderId="173" xfId="0" applyBorder="1"/>
    <xf numFmtId="0" fontId="24" fillId="3" borderId="57" xfId="0" applyFont="1" applyFill="1" applyBorder="1" applyAlignment="1" applyProtection="1">
      <alignment horizontal="center" vertical="center" textRotation="255" shrinkToFit="1"/>
    </xf>
    <xf numFmtId="0" fontId="23" fillId="3" borderId="59" xfId="0" applyFont="1" applyFill="1" applyBorder="1" applyAlignment="1" applyProtection="1">
      <alignment horizontal="center" vertical="center" textRotation="255" shrinkToFit="1"/>
    </xf>
    <xf numFmtId="0" fontId="23" fillId="3" borderId="24" xfId="0" applyFont="1" applyFill="1" applyBorder="1" applyAlignment="1" applyProtection="1">
      <alignment horizontal="center" vertical="center" textRotation="255" shrinkToFit="1"/>
    </xf>
    <xf numFmtId="0" fontId="3" fillId="3" borderId="19" xfId="0" applyFont="1" applyFill="1" applyBorder="1" applyAlignment="1" applyProtection="1">
      <alignment horizontal="center" vertical="center" textRotation="255" shrinkToFit="1"/>
    </xf>
    <xf numFmtId="0" fontId="6" fillId="0" borderId="20" xfId="0" applyFont="1" applyBorder="1" applyAlignment="1">
      <alignment horizontal="center" vertical="center" wrapText="1"/>
    </xf>
    <xf numFmtId="0" fontId="0" fillId="0" borderId="23" xfId="0" applyBorder="1" applyAlignment="1">
      <alignment horizontal="center" vertical="center" wrapText="1"/>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28" fillId="12" borderId="24" xfId="0" applyFont="1" applyFill="1" applyBorder="1" applyAlignment="1" applyProtection="1">
      <alignment horizontal="right" vertical="center"/>
    </xf>
    <xf numFmtId="0" fontId="28" fillId="12" borderId="61" xfId="0" applyFont="1" applyFill="1" applyBorder="1" applyAlignment="1" applyProtection="1">
      <alignment horizontal="right" vertical="center"/>
    </xf>
    <xf numFmtId="0" fontId="28" fillId="12" borderId="62" xfId="0" applyFont="1" applyFill="1" applyBorder="1" applyAlignment="1" applyProtection="1">
      <alignment horizontal="right" vertical="center"/>
    </xf>
    <xf numFmtId="0" fontId="28" fillId="12" borderId="20" xfId="0" applyFont="1" applyFill="1" applyBorder="1" applyAlignment="1">
      <alignment horizontal="right" vertical="center"/>
    </xf>
    <xf numFmtId="0" fontId="28" fillId="12" borderId="223" xfId="0" applyFont="1" applyFill="1" applyBorder="1" applyAlignment="1">
      <alignment horizontal="right" vertical="center"/>
    </xf>
    <xf numFmtId="0" fontId="28" fillId="12" borderId="23" xfId="0" applyFont="1" applyFill="1" applyBorder="1" applyAlignment="1">
      <alignment horizontal="right" vertical="center"/>
    </xf>
    <xf numFmtId="0" fontId="28" fillId="12" borderId="57" xfId="0" applyFont="1" applyFill="1" applyBorder="1" applyAlignment="1">
      <alignment horizontal="right" vertical="center"/>
    </xf>
    <xf numFmtId="0" fontId="28" fillId="12" borderId="58" xfId="0" applyFont="1" applyFill="1" applyBorder="1" applyAlignment="1">
      <alignment horizontal="right" vertical="center"/>
    </xf>
    <xf numFmtId="0" fontId="28" fillId="12" borderId="25" xfId="0" applyFont="1" applyFill="1" applyBorder="1" applyAlignment="1">
      <alignment horizontal="right" vertical="center"/>
    </xf>
    <xf numFmtId="0" fontId="28" fillId="8" borderId="20" xfId="0" applyFont="1" applyFill="1" applyBorder="1" applyAlignment="1" applyProtection="1">
      <alignment horizontal="right" vertical="center"/>
      <protection locked="0"/>
    </xf>
    <xf numFmtId="0" fontId="28" fillId="8" borderId="223" xfId="0" applyFont="1" applyFill="1" applyBorder="1" applyAlignment="1" applyProtection="1">
      <alignment horizontal="right" vertical="center"/>
      <protection locked="0"/>
    </xf>
    <xf numFmtId="0" fontId="28" fillId="8" borderId="23" xfId="0" applyFont="1" applyFill="1" applyBorder="1" applyAlignment="1" applyProtection="1">
      <alignment horizontal="right" vertical="center"/>
      <protection locked="0"/>
    </xf>
    <xf numFmtId="0" fontId="28" fillId="8" borderId="24" xfId="0" applyFont="1" applyFill="1" applyBorder="1" applyAlignment="1" applyProtection="1">
      <alignment horizontal="right" vertical="center"/>
      <protection locked="0"/>
    </xf>
    <xf numFmtId="0" fontId="28" fillId="8" borderId="61" xfId="0" applyFont="1" applyFill="1" applyBorder="1" applyAlignment="1" applyProtection="1">
      <alignment horizontal="right" vertical="center"/>
      <protection locked="0"/>
    </xf>
    <xf numFmtId="0" fontId="28" fillId="8" borderId="62" xfId="0" applyFont="1" applyFill="1" applyBorder="1" applyAlignment="1" applyProtection="1">
      <alignment horizontal="right" vertical="center"/>
      <protection locked="0"/>
    </xf>
  </cellXfs>
  <cellStyles count="4">
    <cellStyle name="桁区切り 2" xfId="1"/>
    <cellStyle name="標準" xfId="0" builtinId="0"/>
    <cellStyle name="標準 2" xfId="2"/>
    <cellStyle name="標準_愛媛局 申告書simulation" xfId="3"/>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59</xdr:row>
      <xdr:rowOff>76199</xdr:rowOff>
    </xdr:from>
    <xdr:to>
      <xdr:col>11</xdr:col>
      <xdr:colOff>26843</xdr:colOff>
      <xdr:row>61</xdr:row>
      <xdr:rowOff>123824</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315699"/>
          <a:ext cx="6780068"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100852</xdr:colOff>
          <xdr:row>174</xdr:row>
          <xdr:rowOff>44824</xdr:rowOff>
        </xdr:from>
        <xdr:to>
          <xdr:col>11</xdr:col>
          <xdr:colOff>248209</xdr:colOff>
          <xdr:row>196</xdr:row>
          <xdr:rowOff>67237</xdr:rowOff>
        </xdr:to>
        <xdr:pic>
          <xdr:nvPicPr>
            <xdr:cNvPr id="36" name="図 35"/>
            <xdr:cNvPicPr>
              <a:picLocks noChangeAspect="1" noChangeArrowheads="1"/>
              <a:extLst>
                <a:ext uri="{84589F7E-364E-4C9E-8A38-B11213B215E9}">
                  <a14:cameraTool cellRange="'申告書記入img (非表示)'!$B$30:$DG$73" spid="_x0000_s1077"/>
                </a:ext>
              </a:extLst>
            </xdr:cNvPicPr>
          </xdr:nvPicPr>
          <xdr:blipFill>
            <a:blip xmlns:r="http://schemas.openxmlformats.org/officeDocument/2006/relationships" r:embed="rId2"/>
            <a:srcRect/>
            <a:stretch>
              <a:fillRect/>
            </a:stretch>
          </xdr:blipFill>
          <xdr:spPr bwMode="auto">
            <a:xfrm>
              <a:off x="100852" y="33191824"/>
              <a:ext cx="7386357" cy="421341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666750</xdr:colOff>
      <xdr:row>202</xdr:row>
      <xdr:rowOff>161925</xdr:rowOff>
    </xdr:from>
    <xdr:to>
      <xdr:col>9</xdr:col>
      <xdr:colOff>885825</xdr:colOff>
      <xdr:row>205</xdr:row>
      <xdr:rowOff>38100</xdr:rowOff>
    </xdr:to>
    <xdr:pic>
      <xdr:nvPicPr>
        <xdr:cNvPr id="18486" name="Picture 20" descr="無題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4875" y="38452425"/>
          <a:ext cx="1743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161925</xdr:colOff>
      <xdr:row>202</xdr:row>
      <xdr:rowOff>123825</xdr:rowOff>
    </xdr:from>
    <xdr:to>
      <xdr:col>9</xdr:col>
      <xdr:colOff>695325</xdr:colOff>
      <xdr:row>205</xdr:row>
      <xdr:rowOff>66675</xdr:rowOff>
    </xdr:to>
    <xdr:sp macro="" textlink="">
      <xdr:nvSpPr>
        <xdr:cNvPr id="18487" name="Oval 21"/>
        <xdr:cNvSpPr>
          <a:spLocks noChangeArrowheads="1"/>
        </xdr:cNvSpPr>
      </xdr:nvSpPr>
      <xdr:spPr bwMode="auto">
        <a:xfrm>
          <a:off x="5734050" y="384143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57149</xdr:colOff>
      <xdr:row>59</xdr:row>
      <xdr:rowOff>76200</xdr:rowOff>
    </xdr:from>
    <xdr:to>
      <xdr:col>10</xdr:col>
      <xdr:colOff>314324</xdr:colOff>
      <xdr:row>61</xdr:row>
      <xdr:rowOff>28575</xdr:rowOff>
    </xdr:to>
    <xdr:sp macro="" textlink="">
      <xdr:nvSpPr>
        <xdr:cNvPr id="18488" name="Rectangle 22"/>
        <xdr:cNvSpPr>
          <a:spLocks noChangeArrowheads="1"/>
        </xdr:cNvSpPr>
      </xdr:nvSpPr>
      <xdr:spPr bwMode="auto">
        <a:xfrm>
          <a:off x="1057274" y="11315700"/>
          <a:ext cx="5972175" cy="33337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160</xdr:row>
      <xdr:rowOff>38100</xdr:rowOff>
    </xdr:from>
    <xdr:to>
      <xdr:col>6</xdr:col>
      <xdr:colOff>1066800</xdr:colOff>
      <xdr:row>162</xdr:row>
      <xdr:rowOff>142875</xdr:rowOff>
    </xdr:to>
    <xdr:sp macro="" textlink="">
      <xdr:nvSpPr>
        <xdr:cNvPr id="18489" name="Oval 4"/>
        <xdr:cNvSpPr>
          <a:spLocks noChangeArrowheads="1"/>
        </xdr:cNvSpPr>
      </xdr:nvSpPr>
      <xdr:spPr bwMode="auto">
        <a:xfrm>
          <a:off x="1895475" y="30327600"/>
          <a:ext cx="552450" cy="4857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109</xdr:row>
      <xdr:rowOff>152400</xdr:rowOff>
    </xdr:from>
    <xdr:to>
      <xdr:col>11</xdr:col>
      <xdr:colOff>66675</xdr:colOff>
      <xdr:row>122</xdr:row>
      <xdr:rowOff>85725</xdr:rowOff>
    </xdr:to>
    <xdr:sp macro="" textlink="">
      <xdr:nvSpPr>
        <xdr:cNvPr id="18490" name="Line 35"/>
        <xdr:cNvSpPr>
          <a:spLocks noChangeShapeType="1"/>
        </xdr:cNvSpPr>
      </xdr:nvSpPr>
      <xdr:spPr bwMode="auto">
        <a:xfrm flipH="1">
          <a:off x="7296150" y="20726400"/>
          <a:ext cx="0" cy="2409825"/>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190500</xdr:colOff>
      <xdr:row>109</xdr:row>
      <xdr:rowOff>142875</xdr:rowOff>
    </xdr:from>
    <xdr:to>
      <xdr:col>11</xdr:col>
      <xdr:colOff>38100</xdr:colOff>
      <xdr:row>109</xdr:row>
      <xdr:rowOff>142875</xdr:rowOff>
    </xdr:to>
    <xdr:sp macro="" textlink="">
      <xdr:nvSpPr>
        <xdr:cNvPr id="18491" name="Line 34"/>
        <xdr:cNvSpPr>
          <a:spLocks noChangeShapeType="1"/>
        </xdr:cNvSpPr>
      </xdr:nvSpPr>
      <xdr:spPr bwMode="auto">
        <a:xfrm flipH="1" flipV="1">
          <a:off x="6905625" y="20716875"/>
          <a:ext cx="361950" cy="0"/>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180975</xdr:colOff>
      <xdr:row>122</xdr:row>
      <xdr:rowOff>104775</xdr:rowOff>
    </xdr:from>
    <xdr:to>
      <xdr:col>11</xdr:col>
      <xdr:colOff>28575</xdr:colOff>
      <xdr:row>125</xdr:row>
      <xdr:rowOff>180975</xdr:rowOff>
    </xdr:to>
    <xdr:sp macro="" textlink="">
      <xdr:nvSpPr>
        <xdr:cNvPr id="18492" name="Line 33"/>
        <xdr:cNvSpPr>
          <a:spLocks noChangeShapeType="1"/>
        </xdr:cNvSpPr>
      </xdr:nvSpPr>
      <xdr:spPr bwMode="auto">
        <a:xfrm rot="5400000">
          <a:off x="6753225" y="23298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editAs="oneCell">
    <xdr:from>
      <xdr:col>2</xdr:col>
      <xdr:colOff>85725</xdr:colOff>
      <xdr:row>158</xdr:row>
      <xdr:rowOff>161925</xdr:rowOff>
    </xdr:from>
    <xdr:to>
      <xdr:col>10</xdr:col>
      <xdr:colOff>228600</xdr:colOff>
      <xdr:row>163</xdr:row>
      <xdr:rowOff>28575</xdr:rowOff>
    </xdr:to>
    <xdr:pic>
      <xdr:nvPicPr>
        <xdr:cNvPr id="18493" name="Picture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5775" y="30070425"/>
          <a:ext cx="64579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495300</xdr:colOff>
      <xdr:row>160</xdr:row>
      <xdr:rowOff>57150</xdr:rowOff>
    </xdr:from>
    <xdr:to>
      <xdr:col>6</xdr:col>
      <xdr:colOff>1047750</xdr:colOff>
      <xdr:row>162</xdr:row>
      <xdr:rowOff>161925</xdr:rowOff>
    </xdr:to>
    <xdr:sp macro="" textlink="">
      <xdr:nvSpPr>
        <xdr:cNvPr id="18494" name="Oval 4"/>
        <xdr:cNvSpPr>
          <a:spLocks noChangeArrowheads="1"/>
        </xdr:cNvSpPr>
      </xdr:nvSpPr>
      <xdr:spPr bwMode="auto">
        <a:xfrm>
          <a:off x="1876425" y="30346650"/>
          <a:ext cx="552450" cy="4857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152400</xdr:colOff>
      <xdr:row>106</xdr:row>
      <xdr:rowOff>66675</xdr:rowOff>
    </xdr:from>
    <xdr:to>
      <xdr:col>10</xdr:col>
      <xdr:colOff>161925</xdr:colOff>
      <xdr:row>111</xdr:row>
      <xdr:rowOff>133350</xdr:rowOff>
    </xdr:to>
    <xdr:sp macro="" textlink="">
      <xdr:nvSpPr>
        <xdr:cNvPr id="18495" name="AutoShape 32"/>
        <xdr:cNvSpPr>
          <a:spLocks noChangeArrowheads="1"/>
        </xdr:cNvSpPr>
      </xdr:nvSpPr>
      <xdr:spPr bwMode="auto">
        <a:xfrm>
          <a:off x="1152525" y="20069175"/>
          <a:ext cx="5724525" cy="1019175"/>
        </a:xfrm>
        <a:prstGeom prst="roundRect">
          <a:avLst>
            <a:gd name="adj" fmla="val 50000"/>
          </a:avLst>
        </a:prstGeom>
        <a:noFill/>
        <a:ln w="381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762000</xdr:colOff>
      <xdr:row>110</xdr:row>
      <xdr:rowOff>47625</xdr:rowOff>
    </xdr:from>
    <xdr:to>
      <xdr:col>6</xdr:col>
      <xdr:colOff>1000125</xdr:colOff>
      <xdr:row>111</xdr:row>
      <xdr:rowOff>66675</xdr:rowOff>
    </xdr:to>
    <xdr:sp macro="" textlink="">
      <xdr:nvSpPr>
        <xdr:cNvPr id="17" name="Oval 24"/>
        <xdr:cNvSpPr>
          <a:spLocks noChangeArrowheads="1"/>
        </xdr:cNvSpPr>
      </xdr:nvSpPr>
      <xdr:spPr bwMode="auto">
        <a:xfrm>
          <a:off x="21431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8</xdr:col>
      <xdr:colOff>38100</xdr:colOff>
      <xdr:row>110</xdr:row>
      <xdr:rowOff>47625</xdr:rowOff>
    </xdr:from>
    <xdr:to>
      <xdr:col>8</xdr:col>
      <xdr:colOff>276225</xdr:colOff>
      <xdr:row>111</xdr:row>
      <xdr:rowOff>66675</xdr:rowOff>
    </xdr:to>
    <xdr:sp macro="" textlink="">
      <xdr:nvSpPr>
        <xdr:cNvPr id="18" name="Oval 25"/>
        <xdr:cNvSpPr>
          <a:spLocks noChangeArrowheads="1"/>
        </xdr:cNvSpPr>
      </xdr:nvSpPr>
      <xdr:spPr bwMode="auto">
        <a:xfrm>
          <a:off x="40862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9</xdr:col>
      <xdr:colOff>247650</xdr:colOff>
      <xdr:row>110</xdr:row>
      <xdr:rowOff>66675</xdr:rowOff>
    </xdr:from>
    <xdr:to>
      <xdr:col>9</xdr:col>
      <xdr:colOff>485775</xdr:colOff>
      <xdr:row>111</xdr:row>
      <xdr:rowOff>85725</xdr:rowOff>
    </xdr:to>
    <xdr:sp macro="" textlink="">
      <xdr:nvSpPr>
        <xdr:cNvPr id="19" name="Oval 26"/>
        <xdr:cNvSpPr>
          <a:spLocks noChangeArrowheads="1"/>
        </xdr:cNvSpPr>
      </xdr:nvSpPr>
      <xdr:spPr bwMode="auto">
        <a:xfrm>
          <a:off x="5819775" y="2083117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３</a:t>
          </a:r>
        </a:p>
      </xdr:txBody>
    </xdr:sp>
    <xdr:clientData/>
  </xdr:twoCellAnchor>
  <xdr:twoCellAnchor editAs="oneCell">
    <xdr:from>
      <xdr:col>7</xdr:col>
      <xdr:colOff>1285875</xdr:colOff>
      <xdr:row>289</xdr:row>
      <xdr:rowOff>85725</xdr:rowOff>
    </xdr:from>
    <xdr:to>
      <xdr:col>9</xdr:col>
      <xdr:colOff>657225</xdr:colOff>
      <xdr:row>298</xdr:row>
      <xdr:rowOff>66675</xdr:rowOff>
    </xdr:to>
    <xdr:pic>
      <xdr:nvPicPr>
        <xdr:cNvPr id="54" name="Picture 19" descr="無題5-3"/>
        <xdr:cNvPicPr>
          <a:picLocks noChangeAspect="1" noChangeArrowheads="1"/>
        </xdr:cNvPicPr>
      </xdr:nvPicPr>
      <xdr:blipFill>
        <a:blip xmlns:r="http://schemas.openxmlformats.org/officeDocument/2006/relationships" r:embed="rId5" cstate="print"/>
        <a:srcRect/>
        <a:stretch>
          <a:fillRect/>
        </a:stretch>
      </xdr:blipFill>
      <xdr:spPr bwMode="auto">
        <a:xfrm>
          <a:off x="3810000" y="54949725"/>
          <a:ext cx="2419350" cy="1695450"/>
        </a:xfrm>
        <a:prstGeom prst="rect">
          <a:avLst/>
        </a:prstGeom>
        <a:noFill/>
        <a:ln w="9525">
          <a:noFill/>
          <a:miter lim="800000"/>
          <a:headEnd/>
          <a:tailEnd/>
        </a:ln>
      </xdr:spPr>
    </xdr:pic>
    <xdr:clientData/>
  </xdr:twoCellAnchor>
  <xdr:twoCellAnchor editAs="oneCell">
    <xdr:from>
      <xdr:col>8</xdr:col>
      <xdr:colOff>666750</xdr:colOff>
      <xdr:row>202</xdr:row>
      <xdr:rowOff>161925</xdr:rowOff>
    </xdr:from>
    <xdr:to>
      <xdr:col>9</xdr:col>
      <xdr:colOff>885825</xdr:colOff>
      <xdr:row>205</xdr:row>
      <xdr:rowOff>38100</xdr:rowOff>
    </xdr:to>
    <xdr:pic>
      <xdr:nvPicPr>
        <xdr:cNvPr id="55" name="Picture 20" descr="無題6"/>
        <xdr:cNvPicPr>
          <a:picLocks noChangeAspect="1" noChangeArrowheads="1"/>
        </xdr:cNvPicPr>
      </xdr:nvPicPr>
      <xdr:blipFill>
        <a:blip xmlns:r="http://schemas.openxmlformats.org/officeDocument/2006/relationships" r:embed="rId3" cstate="print"/>
        <a:srcRect/>
        <a:stretch>
          <a:fillRect/>
        </a:stretch>
      </xdr:blipFill>
      <xdr:spPr bwMode="auto">
        <a:xfrm>
          <a:off x="4714875" y="38452425"/>
          <a:ext cx="1743075" cy="447675"/>
        </a:xfrm>
        <a:prstGeom prst="rect">
          <a:avLst/>
        </a:prstGeom>
        <a:noFill/>
        <a:ln w="9525">
          <a:noFill/>
          <a:miter lim="800000"/>
          <a:headEnd/>
          <a:tailEnd/>
        </a:ln>
      </xdr:spPr>
    </xdr:pic>
    <xdr:clientData/>
  </xdr:twoCellAnchor>
  <xdr:twoCellAnchor>
    <xdr:from>
      <xdr:col>9</xdr:col>
      <xdr:colOff>161925</xdr:colOff>
      <xdr:row>202</xdr:row>
      <xdr:rowOff>123825</xdr:rowOff>
    </xdr:from>
    <xdr:to>
      <xdr:col>9</xdr:col>
      <xdr:colOff>695325</xdr:colOff>
      <xdr:row>205</xdr:row>
      <xdr:rowOff>66675</xdr:rowOff>
    </xdr:to>
    <xdr:sp macro="" textlink="">
      <xdr:nvSpPr>
        <xdr:cNvPr id="56" name="Oval 21"/>
        <xdr:cNvSpPr>
          <a:spLocks noChangeArrowheads="1"/>
        </xdr:cNvSpPr>
      </xdr:nvSpPr>
      <xdr:spPr bwMode="auto">
        <a:xfrm>
          <a:off x="5734050" y="38414325"/>
          <a:ext cx="533400" cy="514350"/>
        </a:xfrm>
        <a:prstGeom prst="ellipse">
          <a:avLst/>
        </a:prstGeom>
        <a:noFill/>
        <a:ln w="25400">
          <a:solidFill>
            <a:srgbClr val="FF0000"/>
          </a:solidFill>
          <a:round/>
          <a:headEnd/>
          <a:tailEnd/>
        </a:ln>
      </xdr:spPr>
    </xdr:sp>
    <xdr:clientData/>
  </xdr:twoCellAnchor>
  <xdr:twoCellAnchor>
    <xdr:from>
      <xdr:col>6</xdr:col>
      <xdr:colOff>514350</xdr:colOff>
      <xdr:row>160</xdr:row>
      <xdr:rowOff>38100</xdr:rowOff>
    </xdr:from>
    <xdr:to>
      <xdr:col>6</xdr:col>
      <xdr:colOff>1066800</xdr:colOff>
      <xdr:row>162</xdr:row>
      <xdr:rowOff>142875</xdr:rowOff>
    </xdr:to>
    <xdr:sp macro="" textlink="">
      <xdr:nvSpPr>
        <xdr:cNvPr id="58" name="Oval 4"/>
        <xdr:cNvSpPr>
          <a:spLocks noChangeArrowheads="1"/>
        </xdr:cNvSpPr>
      </xdr:nvSpPr>
      <xdr:spPr bwMode="auto">
        <a:xfrm>
          <a:off x="1895475" y="30327600"/>
          <a:ext cx="552450" cy="485775"/>
        </a:xfrm>
        <a:prstGeom prst="ellipse">
          <a:avLst/>
        </a:prstGeom>
        <a:noFill/>
        <a:ln w="25400">
          <a:solidFill>
            <a:srgbClr val="FF0000"/>
          </a:solidFill>
          <a:round/>
          <a:headEnd/>
          <a:tailEnd/>
        </a:ln>
      </xdr:spPr>
    </xdr:sp>
    <xdr:clientData/>
  </xdr:twoCellAnchor>
  <xdr:twoCellAnchor>
    <xdr:from>
      <xdr:col>11</xdr:col>
      <xdr:colOff>66675</xdr:colOff>
      <xdr:row>109</xdr:row>
      <xdr:rowOff>152400</xdr:rowOff>
    </xdr:from>
    <xdr:to>
      <xdr:col>11</xdr:col>
      <xdr:colOff>66675</xdr:colOff>
      <xdr:row>122</xdr:row>
      <xdr:rowOff>85725</xdr:rowOff>
    </xdr:to>
    <xdr:sp macro="" textlink="">
      <xdr:nvSpPr>
        <xdr:cNvPr id="59" name="Line 35"/>
        <xdr:cNvSpPr>
          <a:spLocks noChangeShapeType="1"/>
        </xdr:cNvSpPr>
      </xdr:nvSpPr>
      <xdr:spPr bwMode="auto">
        <a:xfrm flipH="1">
          <a:off x="7296150" y="20726400"/>
          <a:ext cx="0" cy="2409825"/>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10</xdr:col>
      <xdr:colOff>190500</xdr:colOff>
      <xdr:row>109</xdr:row>
      <xdr:rowOff>142875</xdr:rowOff>
    </xdr:from>
    <xdr:to>
      <xdr:col>11</xdr:col>
      <xdr:colOff>38100</xdr:colOff>
      <xdr:row>109</xdr:row>
      <xdr:rowOff>142875</xdr:rowOff>
    </xdr:to>
    <xdr:sp macro="" textlink="">
      <xdr:nvSpPr>
        <xdr:cNvPr id="60" name="Line 34"/>
        <xdr:cNvSpPr>
          <a:spLocks noChangeShapeType="1"/>
        </xdr:cNvSpPr>
      </xdr:nvSpPr>
      <xdr:spPr bwMode="auto">
        <a:xfrm flipH="1" flipV="1">
          <a:off x="6905625" y="20716875"/>
          <a:ext cx="361950" cy="0"/>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10</xdr:col>
      <xdr:colOff>180975</xdr:colOff>
      <xdr:row>122</xdr:row>
      <xdr:rowOff>104775</xdr:rowOff>
    </xdr:from>
    <xdr:to>
      <xdr:col>11</xdr:col>
      <xdr:colOff>28575</xdr:colOff>
      <xdr:row>125</xdr:row>
      <xdr:rowOff>180975</xdr:rowOff>
    </xdr:to>
    <xdr:sp macro="" textlink="">
      <xdr:nvSpPr>
        <xdr:cNvPr id="61" name="Line 33"/>
        <xdr:cNvSpPr>
          <a:spLocks noChangeShapeType="1"/>
        </xdr:cNvSpPr>
      </xdr:nvSpPr>
      <xdr:spPr bwMode="auto">
        <a:xfrm rot="5400000">
          <a:off x="6753225" y="23298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sp>
    <xdr:clientData/>
  </xdr:twoCellAnchor>
  <xdr:twoCellAnchor editAs="oneCell">
    <xdr:from>
      <xdr:col>2</xdr:col>
      <xdr:colOff>85725</xdr:colOff>
      <xdr:row>158</xdr:row>
      <xdr:rowOff>161925</xdr:rowOff>
    </xdr:from>
    <xdr:to>
      <xdr:col>10</xdr:col>
      <xdr:colOff>228600</xdr:colOff>
      <xdr:row>163</xdr:row>
      <xdr:rowOff>28575</xdr:rowOff>
    </xdr:to>
    <xdr:pic>
      <xdr:nvPicPr>
        <xdr:cNvPr id="62"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485775" y="30070425"/>
          <a:ext cx="6457950" cy="819150"/>
        </a:xfrm>
        <a:prstGeom prst="rect">
          <a:avLst/>
        </a:prstGeom>
        <a:noFill/>
        <a:ln w="9525">
          <a:noFill/>
          <a:miter lim="800000"/>
          <a:headEnd/>
          <a:tailEnd/>
        </a:ln>
      </xdr:spPr>
    </xdr:pic>
    <xdr:clientData/>
  </xdr:twoCellAnchor>
  <xdr:twoCellAnchor>
    <xdr:from>
      <xdr:col>6</xdr:col>
      <xdr:colOff>495300</xdr:colOff>
      <xdr:row>160</xdr:row>
      <xdr:rowOff>57150</xdr:rowOff>
    </xdr:from>
    <xdr:to>
      <xdr:col>6</xdr:col>
      <xdr:colOff>1047750</xdr:colOff>
      <xdr:row>162</xdr:row>
      <xdr:rowOff>161925</xdr:rowOff>
    </xdr:to>
    <xdr:sp macro="" textlink="">
      <xdr:nvSpPr>
        <xdr:cNvPr id="63" name="Oval 4"/>
        <xdr:cNvSpPr>
          <a:spLocks noChangeArrowheads="1"/>
        </xdr:cNvSpPr>
      </xdr:nvSpPr>
      <xdr:spPr bwMode="auto">
        <a:xfrm>
          <a:off x="1876425" y="30346650"/>
          <a:ext cx="552450" cy="485775"/>
        </a:xfrm>
        <a:prstGeom prst="ellipse">
          <a:avLst/>
        </a:prstGeom>
        <a:noFill/>
        <a:ln w="25400">
          <a:solidFill>
            <a:srgbClr val="FF0000"/>
          </a:solidFill>
          <a:round/>
          <a:headEnd/>
          <a:tailEnd/>
        </a:ln>
      </xdr:spPr>
    </xdr:sp>
    <xdr:clientData/>
  </xdr:twoCellAnchor>
  <xdr:twoCellAnchor>
    <xdr:from>
      <xdr:col>5</xdr:col>
      <xdr:colOff>152400</xdr:colOff>
      <xdr:row>106</xdr:row>
      <xdr:rowOff>66675</xdr:rowOff>
    </xdr:from>
    <xdr:to>
      <xdr:col>10</xdr:col>
      <xdr:colOff>161925</xdr:colOff>
      <xdr:row>111</xdr:row>
      <xdr:rowOff>133350</xdr:rowOff>
    </xdr:to>
    <xdr:sp macro="" textlink="">
      <xdr:nvSpPr>
        <xdr:cNvPr id="64" name="AutoShape 32"/>
        <xdr:cNvSpPr>
          <a:spLocks noChangeArrowheads="1"/>
        </xdr:cNvSpPr>
      </xdr:nvSpPr>
      <xdr:spPr bwMode="auto">
        <a:xfrm>
          <a:off x="1152525" y="20069175"/>
          <a:ext cx="5724525" cy="1019175"/>
        </a:xfrm>
        <a:prstGeom prst="roundRect">
          <a:avLst>
            <a:gd name="adj" fmla="val 50000"/>
          </a:avLst>
        </a:prstGeom>
        <a:noFill/>
        <a:ln w="38100">
          <a:solidFill>
            <a:srgbClr val="0000FF"/>
          </a:solidFill>
          <a:prstDash val="dash"/>
          <a:round/>
          <a:headEnd/>
          <a:tailEnd/>
        </a:ln>
      </xdr:spPr>
    </xdr:sp>
    <xdr:clientData/>
  </xdr:twoCellAnchor>
  <xdr:twoCellAnchor>
    <xdr:from>
      <xdr:col>6</xdr:col>
      <xdr:colOff>762000</xdr:colOff>
      <xdr:row>110</xdr:row>
      <xdr:rowOff>47625</xdr:rowOff>
    </xdr:from>
    <xdr:to>
      <xdr:col>6</xdr:col>
      <xdr:colOff>1000125</xdr:colOff>
      <xdr:row>111</xdr:row>
      <xdr:rowOff>66675</xdr:rowOff>
    </xdr:to>
    <xdr:sp macro="" textlink="">
      <xdr:nvSpPr>
        <xdr:cNvPr id="65" name="Oval 24"/>
        <xdr:cNvSpPr>
          <a:spLocks noChangeArrowheads="1"/>
        </xdr:cNvSpPr>
      </xdr:nvSpPr>
      <xdr:spPr bwMode="auto">
        <a:xfrm>
          <a:off x="21431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8</xdr:col>
      <xdr:colOff>38100</xdr:colOff>
      <xdr:row>110</xdr:row>
      <xdr:rowOff>47625</xdr:rowOff>
    </xdr:from>
    <xdr:to>
      <xdr:col>8</xdr:col>
      <xdr:colOff>276225</xdr:colOff>
      <xdr:row>111</xdr:row>
      <xdr:rowOff>66675</xdr:rowOff>
    </xdr:to>
    <xdr:sp macro="" textlink="">
      <xdr:nvSpPr>
        <xdr:cNvPr id="66" name="Oval 25"/>
        <xdr:cNvSpPr>
          <a:spLocks noChangeArrowheads="1"/>
        </xdr:cNvSpPr>
      </xdr:nvSpPr>
      <xdr:spPr bwMode="auto">
        <a:xfrm>
          <a:off x="40862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9</xdr:col>
      <xdr:colOff>247650</xdr:colOff>
      <xdr:row>110</xdr:row>
      <xdr:rowOff>66675</xdr:rowOff>
    </xdr:from>
    <xdr:to>
      <xdr:col>9</xdr:col>
      <xdr:colOff>485775</xdr:colOff>
      <xdr:row>111</xdr:row>
      <xdr:rowOff>85725</xdr:rowOff>
    </xdr:to>
    <xdr:sp macro="" textlink="">
      <xdr:nvSpPr>
        <xdr:cNvPr id="67" name="Oval 26"/>
        <xdr:cNvSpPr>
          <a:spLocks noChangeArrowheads="1"/>
        </xdr:cNvSpPr>
      </xdr:nvSpPr>
      <xdr:spPr bwMode="auto">
        <a:xfrm>
          <a:off x="5819775" y="2083117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３</a:t>
          </a:r>
        </a:p>
      </xdr:txBody>
    </xdr:sp>
    <xdr:clientData/>
  </xdr:twoCellAnchor>
  <xdr:twoCellAnchor>
    <xdr:from>
      <xdr:col>7</xdr:col>
      <xdr:colOff>1148604</xdr:colOff>
      <xdr:row>191</xdr:row>
      <xdr:rowOff>119903</xdr:rowOff>
    </xdr:from>
    <xdr:to>
      <xdr:col>8</xdr:col>
      <xdr:colOff>158004</xdr:colOff>
      <xdr:row>194</xdr:row>
      <xdr:rowOff>55469</xdr:rowOff>
    </xdr:to>
    <xdr:sp macro="" textlink="">
      <xdr:nvSpPr>
        <xdr:cNvPr id="69" name="Oval 21"/>
        <xdr:cNvSpPr>
          <a:spLocks noChangeArrowheads="1"/>
        </xdr:cNvSpPr>
      </xdr:nvSpPr>
      <xdr:spPr bwMode="auto">
        <a:xfrm>
          <a:off x="3672729" y="36505403"/>
          <a:ext cx="533400" cy="507066"/>
        </a:xfrm>
        <a:prstGeom prst="ellipse">
          <a:avLst/>
        </a:prstGeom>
        <a:noFill/>
        <a:ln w="25400">
          <a:solidFill>
            <a:srgbClr val="FF0000"/>
          </a:solidFill>
          <a:round/>
          <a:headEnd/>
          <a:tailEnd/>
        </a:ln>
      </xdr:spPr>
    </xdr:sp>
    <xdr:clientData/>
  </xdr:twoCellAnchor>
  <xdr:twoCellAnchor>
    <xdr:from>
      <xdr:col>5</xdr:col>
      <xdr:colOff>66675</xdr:colOff>
      <xdr:row>289</xdr:row>
      <xdr:rowOff>180975</xdr:rowOff>
    </xdr:from>
    <xdr:to>
      <xdr:col>7</xdr:col>
      <xdr:colOff>476250</xdr:colOff>
      <xdr:row>298</xdr:row>
      <xdr:rowOff>0</xdr:rowOff>
    </xdr:to>
    <xdr:grpSp>
      <xdr:nvGrpSpPr>
        <xdr:cNvPr id="45" name="グループ化 44"/>
        <xdr:cNvGrpSpPr/>
      </xdr:nvGrpSpPr>
      <xdr:grpSpPr>
        <a:xfrm>
          <a:off x="1066800" y="55235475"/>
          <a:ext cx="1933575" cy="1533525"/>
          <a:chOff x="2737338" y="73256775"/>
          <a:chExt cx="1933575" cy="1533525"/>
        </a:xfrm>
      </xdr:grpSpPr>
      <xdr:pic>
        <xdr:nvPicPr>
          <xdr:cNvPr id="46" name="Picture 18" descr="無題5-2"/>
          <xdr:cNvPicPr>
            <a:picLocks noChangeAspect="1" noChangeArrowheads="1"/>
          </xdr:cNvPicPr>
        </xdr:nvPicPr>
        <xdr:blipFill>
          <a:blip xmlns:r="http://schemas.openxmlformats.org/officeDocument/2006/relationships" r:embed="rId6" cstate="print"/>
          <a:srcRect/>
          <a:stretch>
            <a:fillRect/>
          </a:stretch>
        </xdr:blipFill>
        <xdr:spPr bwMode="auto">
          <a:xfrm>
            <a:off x="2737338" y="73256775"/>
            <a:ext cx="1933575" cy="1533525"/>
          </a:xfrm>
          <a:prstGeom prst="rect">
            <a:avLst/>
          </a:prstGeom>
          <a:noFill/>
          <a:ln w="9525">
            <a:noFill/>
            <a:miter lim="800000"/>
            <a:headEnd/>
            <a:tailEnd/>
          </a:ln>
        </xdr:spPr>
      </xdr:pic>
      <xdr:pic>
        <xdr:nvPicPr>
          <xdr:cNvPr id="47" name="図 46"/>
          <xdr:cNvPicPr>
            <a:picLocks noChangeAspect="1"/>
          </xdr:cNvPicPr>
        </xdr:nvPicPr>
        <xdr:blipFill>
          <a:blip xmlns:r="http://schemas.openxmlformats.org/officeDocument/2006/relationships" r:embed="rId7"/>
          <a:stretch>
            <a:fillRect/>
          </a:stretch>
        </xdr:blipFill>
        <xdr:spPr>
          <a:xfrm>
            <a:off x="3069980" y="73276558"/>
            <a:ext cx="1283160" cy="139211"/>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104</xdr:row>
          <xdr:rowOff>85725</xdr:rowOff>
        </xdr:from>
        <xdr:to>
          <xdr:col>10</xdr:col>
          <xdr:colOff>194950</xdr:colOff>
          <xdr:row>122</xdr:row>
          <xdr:rowOff>19125</xdr:rowOff>
        </xdr:to>
        <xdr:pic>
          <xdr:nvPicPr>
            <xdr:cNvPr id="49" name="図 48"/>
            <xdr:cNvPicPr>
              <a:picLocks noChangeAspect="1" noChangeArrowheads="1"/>
              <a:extLst>
                <a:ext uri="{84589F7E-364E-4C9E-8A38-B11213B215E9}">
                  <a14:cameraTool cellRange="'算定基礎賃金集計img(非表示)'!$A$1:$BA$18" spid="_x0000_s1078"/>
                </a:ext>
              </a:extLst>
            </xdr:cNvPicPr>
          </xdr:nvPicPr>
          <xdr:blipFill>
            <a:blip xmlns:r="http://schemas.openxmlformats.org/officeDocument/2006/relationships" r:embed="rId8"/>
            <a:srcRect/>
            <a:stretch>
              <a:fillRect/>
            </a:stretch>
          </xdr:blipFill>
          <xdr:spPr bwMode="auto">
            <a:xfrm>
              <a:off x="114300" y="19897725"/>
              <a:ext cx="6795775" cy="336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7</xdr:row>
      <xdr:rowOff>9523</xdr:rowOff>
    </xdr:from>
    <xdr:to>
      <xdr:col>14</xdr:col>
      <xdr:colOff>0</xdr:colOff>
      <xdr:row>17</xdr:row>
      <xdr:rowOff>9524</xdr:rowOff>
    </xdr:to>
    <xdr:cxnSp macro="">
      <xdr:nvCxnSpPr>
        <xdr:cNvPr id="2" name="直線コネクタ 1"/>
        <xdr:cNvCxnSpPr/>
      </xdr:nvCxnSpPr>
      <xdr:spPr>
        <a:xfrm rot="16200000" flipH="1">
          <a:off x="3948112" y="-2728914"/>
          <a:ext cx="1714501" cy="959167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41</xdr:row>
      <xdr:rowOff>9525</xdr:rowOff>
    </xdr:from>
    <xdr:to>
      <xdr:col>18</xdr:col>
      <xdr:colOff>9525</xdr:colOff>
      <xdr:row>43</xdr:row>
      <xdr:rowOff>0</xdr:rowOff>
    </xdr:to>
    <xdr:cxnSp macro="">
      <xdr:nvCxnSpPr>
        <xdr:cNvPr id="3" name="直線コネクタ 2"/>
        <xdr:cNvCxnSpPr/>
      </xdr:nvCxnSpPr>
      <xdr:spPr>
        <a:xfrm>
          <a:off x="96012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43</xdr:row>
      <xdr:rowOff>9525</xdr:rowOff>
    </xdr:from>
    <xdr:to>
      <xdr:col>18</xdr:col>
      <xdr:colOff>9525</xdr:colOff>
      <xdr:row>45</xdr:row>
      <xdr:rowOff>0</xdr:rowOff>
    </xdr:to>
    <xdr:cxnSp macro="">
      <xdr:nvCxnSpPr>
        <xdr:cNvPr id="4" name="直線コネクタ 3"/>
        <xdr:cNvCxnSpPr/>
      </xdr:nvCxnSpPr>
      <xdr:spPr>
        <a:xfrm>
          <a:off x="96012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45</xdr:row>
      <xdr:rowOff>9525</xdr:rowOff>
    </xdr:from>
    <xdr:to>
      <xdr:col>18</xdr:col>
      <xdr:colOff>9525</xdr:colOff>
      <xdr:row>47</xdr:row>
      <xdr:rowOff>0</xdr:rowOff>
    </xdr:to>
    <xdr:cxnSp macro="">
      <xdr:nvCxnSpPr>
        <xdr:cNvPr id="5" name="直線コネクタ 4"/>
        <xdr:cNvCxnSpPr/>
      </xdr:nvCxnSpPr>
      <xdr:spPr>
        <a:xfrm>
          <a:off x="96012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41</xdr:row>
      <xdr:rowOff>9525</xdr:rowOff>
    </xdr:from>
    <xdr:to>
      <xdr:col>31</xdr:col>
      <xdr:colOff>9525</xdr:colOff>
      <xdr:row>43</xdr:row>
      <xdr:rowOff>0</xdr:rowOff>
    </xdr:to>
    <xdr:cxnSp macro="">
      <xdr:nvCxnSpPr>
        <xdr:cNvPr id="6" name="直線コネクタ 5"/>
        <xdr:cNvCxnSpPr/>
      </xdr:nvCxnSpPr>
      <xdr:spPr>
        <a:xfrm>
          <a:off x="185166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43</xdr:row>
      <xdr:rowOff>9525</xdr:rowOff>
    </xdr:from>
    <xdr:to>
      <xdr:col>31</xdr:col>
      <xdr:colOff>9525</xdr:colOff>
      <xdr:row>45</xdr:row>
      <xdr:rowOff>0</xdr:rowOff>
    </xdr:to>
    <xdr:cxnSp macro="">
      <xdr:nvCxnSpPr>
        <xdr:cNvPr id="7" name="直線コネクタ 6"/>
        <xdr:cNvCxnSpPr/>
      </xdr:nvCxnSpPr>
      <xdr:spPr>
        <a:xfrm>
          <a:off x="185166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45</xdr:row>
      <xdr:rowOff>9525</xdr:rowOff>
    </xdr:from>
    <xdr:to>
      <xdr:col>31</xdr:col>
      <xdr:colOff>9525</xdr:colOff>
      <xdr:row>47</xdr:row>
      <xdr:rowOff>0</xdr:rowOff>
    </xdr:to>
    <xdr:cxnSp macro="">
      <xdr:nvCxnSpPr>
        <xdr:cNvPr id="8" name="直線コネクタ 7"/>
        <xdr:cNvCxnSpPr/>
      </xdr:nvCxnSpPr>
      <xdr:spPr>
        <a:xfrm>
          <a:off x="185166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41</xdr:row>
      <xdr:rowOff>9525</xdr:rowOff>
    </xdr:from>
    <xdr:to>
      <xdr:col>44</xdr:col>
      <xdr:colOff>9525</xdr:colOff>
      <xdr:row>43</xdr:row>
      <xdr:rowOff>0</xdr:rowOff>
    </xdr:to>
    <xdr:cxnSp macro="">
      <xdr:nvCxnSpPr>
        <xdr:cNvPr id="9" name="直線コネクタ 8"/>
        <xdr:cNvCxnSpPr/>
      </xdr:nvCxnSpPr>
      <xdr:spPr>
        <a:xfrm>
          <a:off x="274320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43</xdr:row>
      <xdr:rowOff>9525</xdr:rowOff>
    </xdr:from>
    <xdr:to>
      <xdr:col>44</xdr:col>
      <xdr:colOff>9525</xdr:colOff>
      <xdr:row>45</xdr:row>
      <xdr:rowOff>0</xdr:rowOff>
    </xdr:to>
    <xdr:cxnSp macro="">
      <xdr:nvCxnSpPr>
        <xdr:cNvPr id="10" name="直線コネクタ 9"/>
        <xdr:cNvCxnSpPr/>
      </xdr:nvCxnSpPr>
      <xdr:spPr>
        <a:xfrm>
          <a:off x="274320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45</xdr:row>
      <xdr:rowOff>9525</xdr:rowOff>
    </xdr:from>
    <xdr:to>
      <xdr:col>44</xdr:col>
      <xdr:colOff>9525</xdr:colOff>
      <xdr:row>47</xdr:row>
      <xdr:rowOff>0</xdr:rowOff>
    </xdr:to>
    <xdr:cxnSp macro="">
      <xdr:nvCxnSpPr>
        <xdr:cNvPr id="11" name="直線コネクタ 10"/>
        <xdr:cNvCxnSpPr/>
      </xdr:nvCxnSpPr>
      <xdr:spPr>
        <a:xfrm>
          <a:off x="274320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9525</xdr:colOff>
      <xdr:row>42</xdr:row>
      <xdr:rowOff>66675</xdr:rowOff>
    </xdr:from>
    <xdr:to>
      <xdr:col>107</xdr:col>
      <xdr:colOff>66675</xdr:colOff>
      <xdr:row>105</xdr:row>
      <xdr:rowOff>66675</xdr:rowOff>
    </xdr:to>
    <xdr:sp macro="" textlink="">
      <xdr:nvSpPr>
        <xdr:cNvPr id="18340" name="AutoShape 255"/>
        <xdr:cNvSpPr>
          <a:spLocks noChangeArrowheads="1"/>
        </xdr:cNvSpPr>
      </xdr:nvSpPr>
      <xdr:spPr bwMode="auto">
        <a:xfrm>
          <a:off x="6200775" y="5410200"/>
          <a:ext cx="4057650" cy="6629400"/>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42</xdr:row>
      <xdr:rowOff>66675</xdr:rowOff>
    </xdr:from>
    <xdr:to>
      <xdr:col>52</xdr:col>
      <xdr:colOff>85725</xdr:colOff>
      <xdr:row>105</xdr:row>
      <xdr:rowOff>66675</xdr:rowOff>
    </xdr:to>
    <xdr:sp macro="" textlink="">
      <xdr:nvSpPr>
        <xdr:cNvPr id="18341" name="AutoShape 254"/>
        <xdr:cNvSpPr>
          <a:spLocks noChangeArrowheads="1"/>
        </xdr:cNvSpPr>
      </xdr:nvSpPr>
      <xdr:spPr bwMode="auto">
        <a:xfrm>
          <a:off x="1590675" y="5410200"/>
          <a:ext cx="3448050" cy="6629400"/>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157</xdr:row>
      <xdr:rowOff>47625</xdr:rowOff>
    </xdr:from>
    <xdr:to>
      <xdr:col>67</xdr:col>
      <xdr:colOff>19050</xdr:colOff>
      <xdr:row>159</xdr:row>
      <xdr:rowOff>76200</xdr:rowOff>
    </xdr:to>
    <xdr:sp macro="" textlink="">
      <xdr:nvSpPr>
        <xdr:cNvPr id="18342" name="AutoShape 11"/>
        <xdr:cNvSpPr>
          <a:spLocks noChangeArrowheads="1"/>
        </xdr:cNvSpPr>
      </xdr:nvSpPr>
      <xdr:spPr bwMode="auto">
        <a:xfrm flipH="1">
          <a:off x="5534025" y="17325975"/>
          <a:ext cx="866775" cy="238125"/>
        </a:xfrm>
        <a:prstGeom prst="bracketPair">
          <a:avLst>
            <a:gd name="adj" fmla="val 2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140</xdr:row>
      <xdr:rowOff>66675</xdr:rowOff>
    </xdr:from>
    <xdr:to>
      <xdr:col>7</xdr:col>
      <xdr:colOff>66675</xdr:colOff>
      <xdr:row>142</xdr:row>
      <xdr:rowOff>95250</xdr:rowOff>
    </xdr:to>
    <xdr:sp macro="" textlink="">
      <xdr:nvSpPr>
        <xdr:cNvPr id="18343" name="AutoShape 12"/>
        <xdr:cNvSpPr>
          <a:spLocks noChangeArrowheads="1"/>
        </xdr:cNvSpPr>
      </xdr:nvSpPr>
      <xdr:spPr bwMode="auto">
        <a:xfrm rot="5400000">
          <a:off x="561975" y="15678150"/>
          <a:ext cx="238125" cy="104775"/>
        </a:xfrm>
        <a:prstGeom prst="bracketPair">
          <a:avLst>
            <a:gd name="adj" fmla="val 42995"/>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66675</xdr:colOff>
      <xdr:row>166</xdr:row>
      <xdr:rowOff>76200</xdr:rowOff>
    </xdr:from>
    <xdr:to>
      <xdr:col>106</xdr:col>
      <xdr:colOff>38100</xdr:colOff>
      <xdr:row>168</xdr:row>
      <xdr:rowOff>28575</xdr:rowOff>
    </xdr:to>
    <xdr:sp macro="" textlink="">
      <xdr:nvSpPr>
        <xdr:cNvPr id="18344" name="Oval 13"/>
        <xdr:cNvSpPr>
          <a:spLocks noChangeArrowheads="1"/>
        </xdr:cNvSpPr>
      </xdr:nvSpPr>
      <xdr:spPr bwMode="auto">
        <a:xfrm>
          <a:off x="9972675" y="18297525"/>
          <a:ext cx="161925" cy="161925"/>
        </a:xfrm>
        <a:prstGeom prst="ellipse">
          <a:avLst/>
        </a:prstGeom>
        <a:noFill/>
        <a:ln w="6350">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53</xdr:row>
      <xdr:rowOff>9525</xdr:rowOff>
    </xdr:from>
    <xdr:to>
      <xdr:col>106</xdr:col>
      <xdr:colOff>85725</xdr:colOff>
      <xdr:row>58</xdr:row>
      <xdr:rowOff>0</xdr:rowOff>
    </xdr:to>
    <xdr:sp macro="" textlink="">
      <xdr:nvSpPr>
        <xdr:cNvPr id="18345" name="Line 14"/>
        <xdr:cNvSpPr>
          <a:spLocks noChangeShapeType="1"/>
        </xdr:cNvSpPr>
      </xdr:nvSpPr>
      <xdr:spPr bwMode="auto">
        <a:xfrm>
          <a:off x="5057775" y="650557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90</xdr:row>
      <xdr:rowOff>9525</xdr:rowOff>
    </xdr:from>
    <xdr:to>
      <xdr:col>106</xdr:col>
      <xdr:colOff>85725</xdr:colOff>
      <xdr:row>95</xdr:row>
      <xdr:rowOff>0</xdr:rowOff>
    </xdr:to>
    <xdr:sp macro="" textlink="">
      <xdr:nvSpPr>
        <xdr:cNvPr id="18346" name="Line 15"/>
        <xdr:cNvSpPr>
          <a:spLocks noChangeShapeType="1"/>
        </xdr:cNvSpPr>
      </xdr:nvSpPr>
      <xdr:spPr bwMode="auto">
        <a:xfrm>
          <a:off x="5057775" y="1041082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95</xdr:row>
      <xdr:rowOff>9525</xdr:rowOff>
    </xdr:from>
    <xdr:to>
      <xdr:col>106</xdr:col>
      <xdr:colOff>85725</xdr:colOff>
      <xdr:row>100</xdr:row>
      <xdr:rowOff>0</xdr:rowOff>
    </xdr:to>
    <xdr:sp macro="" textlink="">
      <xdr:nvSpPr>
        <xdr:cNvPr id="18347" name="Line 16"/>
        <xdr:cNvSpPr>
          <a:spLocks noChangeShapeType="1"/>
        </xdr:cNvSpPr>
      </xdr:nvSpPr>
      <xdr:spPr bwMode="auto">
        <a:xfrm>
          <a:off x="5057775" y="10934700"/>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126</xdr:row>
      <xdr:rowOff>19050</xdr:rowOff>
    </xdr:from>
    <xdr:to>
      <xdr:col>66</xdr:col>
      <xdr:colOff>47625</xdr:colOff>
      <xdr:row>127</xdr:row>
      <xdr:rowOff>47625</xdr:rowOff>
    </xdr:to>
    <xdr:sp macro="" textlink="">
      <xdr:nvSpPr>
        <xdr:cNvPr id="18348" name="Oval 39"/>
        <xdr:cNvSpPr>
          <a:spLocks noChangeArrowheads="1"/>
        </xdr:cNvSpPr>
      </xdr:nvSpPr>
      <xdr:spPr bwMode="auto">
        <a:xfrm>
          <a:off x="6200775" y="14144625"/>
          <a:ext cx="133350" cy="13335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137</xdr:row>
      <xdr:rowOff>38100</xdr:rowOff>
    </xdr:from>
    <xdr:to>
      <xdr:col>5</xdr:col>
      <xdr:colOff>28575</xdr:colOff>
      <xdr:row>138</xdr:row>
      <xdr:rowOff>76200</xdr:rowOff>
    </xdr:to>
    <xdr:sp macro="" textlink="">
      <xdr:nvSpPr>
        <xdr:cNvPr id="18349" name="Oval 42"/>
        <xdr:cNvSpPr>
          <a:spLocks noChangeArrowheads="1"/>
        </xdr:cNvSpPr>
      </xdr:nvSpPr>
      <xdr:spPr bwMode="auto">
        <a:xfrm>
          <a:off x="352425" y="152685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156</xdr:row>
      <xdr:rowOff>76200</xdr:rowOff>
    </xdr:from>
    <xdr:to>
      <xdr:col>5</xdr:col>
      <xdr:colOff>47625</xdr:colOff>
      <xdr:row>158</xdr:row>
      <xdr:rowOff>9525</xdr:rowOff>
    </xdr:to>
    <xdr:sp macro="" textlink="">
      <xdr:nvSpPr>
        <xdr:cNvPr id="18350" name="Oval 45"/>
        <xdr:cNvSpPr>
          <a:spLocks noChangeArrowheads="1"/>
        </xdr:cNvSpPr>
      </xdr:nvSpPr>
      <xdr:spPr bwMode="auto">
        <a:xfrm>
          <a:off x="371475" y="172497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161</xdr:row>
      <xdr:rowOff>38100</xdr:rowOff>
    </xdr:from>
    <xdr:to>
      <xdr:col>5</xdr:col>
      <xdr:colOff>38100</xdr:colOff>
      <xdr:row>162</xdr:row>
      <xdr:rowOff>76200</xdr:rowOff>
    </xdr:to>
    <xdr:sp macro="" textlink="">
      <xdr:nvSpPr>
        <xdr:cNvPr id="18351" name="Oval 46"/>
        <xdr:cNvSpPr>
          <a:spLocks noChangeArrowheads="1"/>
        </xdr:cNvSpPr>
      </xdr:nvSpPr>
      <xdr:spPr bwMode="auto">
        <a:xfrm>
          <a:off x="352425" y="17735550"/>
          <a:ext cx="16192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157</xdr:row>
      <xdr:rowOff>47625</xdr:rowOff>
    </xdr:from>
    <xdr:to>
      <xdr:col>32</xdr:col>
      <xdr:colOff>0</xdr:colOff>
      <xdr:row>158</xdr:row>
      <xdr:rowOff>85725</xdr:rowOff>
    </xdr:to>
    <xdr:sp macro="" textlink="">
      <xdr:nvSpPr>
        <xdr:cNvPr id="18352" name="Oval 47"/>
        <xdr:cNvSpPr>
          <a:spLocks noChangeArrowheads="1"/>
        </xdr:cNvSpPr>
      </xdr:nvSpPr>
      <xdr:spPr bwMode="auto">
        <a:xfrm>
          <a:off x="2905125" y="17325975"/>
          <a:ext cx="14287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155</xdr:row>
      <xdr:rowOff>19050</xdr:rowOff>
    </xdr:from>
    <xdr:to>
      <xdr:col>56</xdr:col>
      <xdr:colOff>28575</xdr:colOff>
      <xdr:row>156</xdr:row>
      <xdr:rowOff>95250</xdr:rowOff>
    </xdr:to>
    <xdr:sp macro="" textlink="">
      <xdr:nvSpPr>
        <xdr:cNvPr id="18353" name="Oval 48"/>
        <xdr:cNvSpPr>
          <a:spLocks noChangeArrowheads="1"/>
        </xdr:cNvSpPr>
      </xdr:nvSpPr>
      <xdr:spPr bwMode="auto">
        <a:xfrm>
          <a:off x="5210175" y="17125950"/>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144</xdr:row>
      <xdr:rowOff>47625</xdr:rowOff>
    </xdr:from>
    <xdr:to>
      <xdr:col>56</xdr:col>
      <xdr:colOff>38100</xdr:colOff>
      <xdr:row>145</xdr:row>
      <xdr:rowOff>66675</xdr:rowOff>
    </xdr:to>
    <xdr:sp macro="" textlink="">
      <xdr:nvSpPr>
        <xdr:cNvPr id="18354" name="Oval 49"/>
        <xdr:cNvSpPr>
          <a:spLocks noChangeArrowheads="1"/>
        </xdr:cNvSpPr>
      </xdr:nvSpPr>
      <xdr:spPr bwMode="auto">
        <a:xfrm>
          <a:off x="5210175" y="15954375"/>
          <a:ext cx="161925" cy="17145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9525</xdr:colOff>
      <xdr:row>171</xdr:row>
      <xdr:rowOff>9525</xdr:rowOff>
    </xdr:from>
    <xdr:to>
      <xdr:col>69</xdr:col>
      <xdr:colOff>85725</xdr:colOff>
      <xdr:row>172</xdr:row>
      <xdr:rowOff>9525</xdr:rowOff>
    </xdr:to>
    <xdr:sp macro="" textlink="">
      <xdr:nvSpPr>
        <xdr:cNvPr id="18355" name="AutoShape 173"/>
        <xdr:cNvSpPr>
          <a:spLocks noChangeArrowheads="1"/>
        </xdr:cNvSpPr>
      </xdr:nvSpPr>
      <xdr:spPr bwMode="auto">
        <a:xfrm>
          <a:off x="5915025" y="18811875"/>
          <a:ext cx="74295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47625</xdr:colOff>
      <xdr:row>171</xdr:row>
      <xdr:rowOff>9525</xdr:rowOff>
    </xdr:from>
    <xdr:to>
      <xdr:col>58</xdr:col>
      <xdr:colOff>47625</xdr:colOff>
      <xdr:row>172</xdr:row>
      <xdr:rowOff>9525</xdr:rowOff>
    </xdr:to>
    <xdr:sp macro="" textlink="">
      <xdr:nvSpPr>
        <xdr:cNvPr id="18356" name="AutoShape 174"/>
        <xdr:cNvSpPr>
          <a:spLocks noChangeArrowheads="1"/>
        </xdr:cNvSpPr>
      </xdr:nvSpPr>
      <xdr:spPr bwMode="auto">
        <a:xfrm>
          <a:off x="4619625" y="18811875"/>
          <a:ext cx="95250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1</xdr:row>
      <xdr:rowOff>295275</xdr:rowOff>
    </xdr:from>
    <xdr:to>
      <xdr:col>23</xdr:col>
      <xdr:colOff>66675</xdr:colOff>
      <xdr:row>3</xdr:row>
      <xdr:rowOff>123825</xdr:rowOff>
    </xdr:to>
    <xdr:sp macro="" textlink="">
      <xdr:nvSpPr>
        <xdr:cNvPr id="67" name="Oval 242"/>
        <xdr:cNvSpPr>
          <a:spLocks noChangeArrowheads="1"/>
        </xdr:cNvSpPr>
      </xdr:nvSpPr>
      <xdr:spPr bwMode="auto">
        <a:xfrm>
          <a:off x="2055159" y="407334"/>
          <a:ext cx="331134" cy="33281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１</a:t>
          </a:r>
        </a:p>
      </xdr:txBody>
    </xdr:sp>
    <xdr:clientData/>
  </xdr:twoCellAnchor>
  <xdr:twoCellAnchor>
    <xdr:from>
      <xdr:col>51</xdr:col>
      <xdr:colOff>47625</xdr:colOff>
      <xdr:row>47</xdr:row>
      <xdr:rowOff>76200</xdr:rowOff>
    </xdr:from>
    <xdr:to>
      <xdr:col>54</xdr:col>
      <xdr:colOff>76200</xdr:colOff>
      <xdr:row>51</xdr:row>
      <xdr:rowOff>9525</xdr:rowOff>
    </xdr:to>
    <xdr:sp macro="" textlink="">
      <xdr:nvSpPr>
        <xdr:cNvPr id="68" name="Oval 244"/>
        <xdr:cNvSpPr>
          <a:spLocks noChangeArrowheads="1"/>
        </xdr:cNvSpPr>
      </xdr:nvSpPr>
      <xdr:spPr bwMode="auto">
        <a:xfrm>
          <a:off x="5191125" y="5836024"/>
          <a:ext cx="331134" cy="336736"/>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600" b="1" i="0" u="none" strike="noStrike" baseline="0">
              <a:solidFill>
                <a:srgbClr val="000000"/>
              </a:solidFill>
              <a:latin typeface="ＭＳ Ｐゴシック"/>
              <a:ea typeface="ＭＳ Ｐゴシック"/>
            </a:rPr>
            <a:t>２</a:t>
          </a:r>
        </a:p>
      </xdr:txBody>
    </xdr:sp>
    <xdr:clientData/>
  </xdr:twoCellAnchor>
  <xdr:twoCellAnchor>
    <xdr:from>
      <xdr:col>51</xdr:col>
      <xdr:colOff>28575</xdr:colOff>
      <xdr:row>62</xdr:row>
      <xdr:rowOff>76200</xdr:rowOff>
    </xdr:from>
    <xdr:to>
      <xdr:col>54</xdr:col>
      <xdr:colOff>57150</xdr:colOff>
      <xdr:row>66</xdr:row>
      <xdr:rowOff>0</xdr:rowOff>
    </xdr:to>
    <xdr:sp macro="" textlink="">
      <xdr:nvSpPr>
        <xdr:cNvPr id="69" name="Oval 245"/>
        <xdr:cNvSpPr>
          <a:spLocks noChangeArrowheads="1"/>
        </xdr:cNvSpPr>
      </xdr:nvSpPr>
      <xdr:spPr bwMode="auto">
        <a:xfrm>
          <a:off x="5172075" y="7348818"/>
          <a:ext cx="331134" cy="327211"/>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３</a:t>
          </a:r>
        </a:p>
      </xdr:txBody>
    </xdr:sp>
    <xdr:clientData/>
  </xdr:twoCellAnchor>
  <xdr:twoCellAnchor>
    <xdr:from>
      <xdr:col>51</xdr:col>
      <xdr:colOff>47625</xdr:colOff>
      <xdr:row>85</xdr:row>
      <xdr:rowOff>0</xdr:rowOff>
    </xdr:from>
    <xdr:to>
      <xdr:col>54</xdr:col>
      <xdr:colOff>76200</xdr:colOff>
      <xdr:row>88</xdr:row>
      <xdr:rowOff>28575</xdr:rowOff>
    </xdr:to>
    <xdr:sp macro="" textlink="">
      <xdr:nvSpPr>
        <xdr:cNvPr id="70" name="Oval 246"/>
        <xdr:cNvSpPr>
          <a:spLocks noChangeArrowheads="1"/>
        </xdr:cNvSpPr>
      </xdr:nvSpPr>
      <xdr:spPr bwMode="auto">
        <a:xfrm>
          <a:off x="5191125" y="9625853"/>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４</a:t>
          </a:r>
        </a:p>
      </xdr:txBody>
    </xdr:sp>
    <xdr:clientData/>
  </xdr:twoCellAnchor>
  <xdr:twoCellAnchor>
    <xdr:from>
      <xdr:col>51</xdr:col>
      <xdr:colOff>38100</xdr:colOff>
      <xdr:row>99</xdr:row>
      <xdr:rowOff>66675</xdr:rowOff>
    </xdr:from>
    <xdr:to>
      <xdr:col>54</xdr:col>
      <xdr:colOff>66675</xdr:colOff>
      <xdr:row>103</xdr:row>
      <xdr:rowOff>0</xdr:rowOff>
    </xdr:to>
    <xdr:sp macro="" textlink="">
      <xdr:nvSpPr>
        <xdr:cNvPr id="71" name="Oval 247"/>
        <xdr:cNvSpPr>
          <a:spLocks noChangeArrowheads="1"/>
        </xdr:cNvSpPr>
      </xdr:nvSpPr>
      <xdr:spPr bwMode="auto">
        <a:xfrm>
          <a:off x="5181600" y="11104469"/>
          <a:ext cx="331134" cy="336737"/>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５</a:t>
          </a:r>
        </a:p>
      </xdr:txBody>
    </xdr:sp>
    <xdr:clientData/>
  </xdr:twoCellAnchor>
  <xdr:twoCellAnchor>
    <xdr:from>
      <xdr:col>96</xdr:col>
      <xdr:colOff>38100</xdr:colOff>
      <xdr:row>105</xdr:row>
      <xdr:rowOff>28575</xdr:rowOff>
    </xdr:from>
    <xdr:to>
      <xdr:col>99</xdr:col>
      <xdr:colOff>66675</xdr:colOff>
      <xdr:row>108</xdr:row>
      <xdr:rowOff>57150</xdr:rowOff>
    </xdr:to>
    <xdr:sp macro="" textlink="">
      <xdr:nvSpPr>
        <xdr:cNvPr id="72" name="Oval 248"/>
        <xdr:cNvSpPr>
          <a:spLocks noChangeArrowheads="1"/>
        </xdr:cNvSpPr>
      </xdr:nvSpPr>
      <xdr:spPr bwMode="auto">
        <a:xfrm>
          <a:off x="9719982" y="11671487"/>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６</a:t>
          </a:r>
        </a:p>
      </xdr:txBody>
    </xdr:sp>
    <xdr:clientData/>
  </xdr:twoCellAnchor>
  <xdr:twoCellAnchor>
    <xdr:from>
      <xdr:col>29</xdr:col>
      <xdr:colOff>0</xdr:colOff>
      <xdr:row>118</xdr:row>
      <xdr:rowOff>0</xdr:rowOff>
    </xdr:from>
    <xdr:to>
      <xdr:col>32</xdr:col>
      <xdr:colOff>28575</xdr:colOff>
      <xdr:row>121</xdr:row>
      <xdr:rowOff>28575</xdr:rowOff>
    </xdr:to>
    <xdr:sp macro="" textlink="">
      <xdr:nvSpPr>
        <xdr:cNvPr id="73" name="Oval 249"/>
        <xdr:cNvSpPr>
          <a:spLocks noChangeArrowheads="1"/>
        </xdr:cNvSpPr>
      </xdr:nvSpPr>
      <xdr:spPr bwMode="auto">
        <a:xfrm>
          <a:off x="2924735" y="12954000"/>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７</a:t>
          </a:r>
        </a:p>
      </xdr:txBody>
    </xdr:sp>
    <xdr:clientData/>
  </xdr:twoCellAnchor>
  <xdr:twoCellAnchor>
    <xdr:from>
      <xdr:col>2</xdr:col>
      <xdr:colOff>28575</xdr:colOff>
      <xdr:row>29</xdr:row>
      <xdr:rowOff>0</xdr:rowOff>
    </xdr:from>
    <xdr:to>
      <xdr:col>65</xdr:col>
      <xdr:colOff>66675</xdr:colOff>
      <xdr:row>35</xdr:row>
      <xdr:rowOff>85725</xdr:rowOff>
    </xdr:to>
    <xdr:sp macro="" textlink="">
      <xdr:nvSpPr>
        <xdr:cNvPr id="18364" name="AutoShape 253"/>
        <xdr:cNvSpPr>
          <a:spLocks noChangeArrowheads="1"/>
        </xdr:cNvSpPr>
      </xdr:nvSpPr>
      <xdr:spPr bwMode="auto">
        <a:xfrm>
          <a:off x="219075" y="4029075"/>
          <a:ext cx="6038850"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xdr:colOff>
      <xdr:row>124</xdr:row>
      <xdr:rowOff>47625</xdr:rowOff>
    </xdr:from>
    <xdr:to>
      <xdr:col>63</xdr:col>
      <xdr:colOff>57150</xdr:colOff>
      <xdr:row>136</xdr:row>
      <xdr:rowOff>38100</xdr:rowOff>
    </xdr:to>
    <xdr:sp macro="" textlink="">
      <xdr:nvSpPr>
        <xdr:cNvPr id="18365" name="AutoShape 256"/>
        <xdr:cNvSpPr>
          <a:spLocks noChangeArrowheads="1"/>
        </xdr:cNvSpPr>
      </xdr:nvSpPr>
      <xdr:spPr bwMode="auto">
        <a:xfrm>
          <a:off x="647700" y="14011275"/>
          <a:ext cx="5410200" cy="12001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137</xdr:row>
      <xdr:rowOff>9525</xdr:rowOff>
    </xdr:from>
    <xdr:to>
      <xdr:col>114</xdr:col>
      <xdr:colOff>38100</xdr:colOff>
      <xdr:row>144</xdr:row>
      <xdr:rowOff>0</xdr:rowOff>
    </xdr:to>
    <xdr:sp macro="" textlink="">
      <xdr:nvSpPr>
        <xdr:cNvPr id="18366" name="AutoShape 257"/>
        <xdr:cNvSpPr>
          <a:spLocks noChangeArrowheads="1"/>
        </xdr:cNvSpPr>
      </xdr:nvSpPr>
      <xdr:spPr bwMode="auto">
        <a:xfrm>
          <a:off x="923925" y="15240000"/>
          <a:ext cx="9972675"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143</xdr:row>
      <xdr:rowOff>28575</xdr:rowOff>
    </xdr:from>
    <xdr:to>
      <xdr:col>52</xdr:col>
      <xdr:colOff>76200</xdr:colOff>
      <xdr:row>155</xdr:row>
      <xdr:rowOff>28575</xdr:rowOff>
    </xdr:to>
    <xdr:sp macro="" textlink="">
      <xdr:nvSpPr>
        <xdr:cNvPr id="18367" name="AutoShape 258"/>
        <xdr:cNvSpPr>
          <a:spLocks noChangeArrowheads="1"/>
        </xdr:cNvSpPr>
      </xdr:nvSpPr>
      <xdr:spPr bwMode="auto">
        <a:xfrm>
          <a:off x="923925" y="15887700"/>
          <a:ext cx="4105275" cy="1247775"/>
        </a:xfrm>
        <a:prstGeom prst="roundRect">
          <a:avLst>
            <a:gd name="adj" fmla="val 132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38100</xdr:colOff>
      <xdr:row>186</xdr:row>
      <xdr:rowOff>47625</xdr:rowOff>
    </xdr:from>
    <xdr:to>
      <xdr:col>112</xdr:col>
      <xdr:colOff>47625</xdr:colOff>
      <xdr:row>198</xdr:row>
      <xdr:rowOff>57150</xdr:rowOff>
    </xdr:to>
    <xdr:sp macro="" textlink="">
      <xdr:nvSpPr>
        <xdr:cNvPr id="18368" name="AutoShape 259"/>
        <xdr:cNvSpPr>
          <a:spLocks noChangeArrowheads="1"/>
        </xdr:cNvSpPr>
      </xdr:nvSpPr>
      <xdr:spPr bwMode="auto">
        <a:xfrm>
          <a:off x="7277100" y="20554950"/>
          <a:ext cx="3438525" cy="1819275"/>
        </a:xfrm>
        <a:prstGeom prst="roundRect">
          <a:avLst>
            <a:gd name="adj" fmla="val 117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0</xdr:colOff>
      <xdr:row>144</xdr:row>
      <xdr:rowOff>114300</xdr:rowOff>
    </xdr:from>
    <xdr:to>
      <xdr:col>30</xdr:col>
      <xdr:colOff>0</xdr:colOff>
      <xdr:row>145</xdr:row>
      <xdr:rowOff>47625</xdr:rowOff>
    </xdr:to>
    <xdr:sp macro="" textlink="">
      <xdr:nvSpPr>
        <xdr:cNvPr id="18369" name="Oval 301"/>
        <xdr:cNvSpPr>
          <a:spLocks noChangeArrowheads="1"/>
        </xdr:cNvSpPr>
      </xdr:nvSpPr>
      <xdr:spPr bwMode="auto">
        <a:xfrm>
          <a:off x="2762250" y="16021050"/>
          <a:ext cx="95250" cy="8572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38100</xdr:colOff>
      <xdr:row>125</xdr:row>
      <xdr:rowOff>28575</xdr:rowOff>
    </xdr:from>
    <xdr:to>
      <xdr:col>50</xdr:col>
      <xdr:colOff>85725</xdr:colOff>
      <xdr:row>126</xdr:row>
      <xdr:rowOff>76200</xdr:rowOff>
    </xdr:to>
    <xdr:sp macro="" textlink="">
      <xdr:nvSpPr>
        <xdr:cNvPr id="18370" name="Oval 19"/>
        <xdr:cNvSpPr>
          <a:spLocks noChangeArrowheads="1"/>
        </xdr:cNvSpPr>
      </xdr:nvSpPr>
      <xdr:spPr bwMode="auto">
        <a:xfrm>
          <a:off x="4705350" y="14049375"/>
          <a:ext cx="142875" cy="152400"/>
        </a:xfrm>
        <a:prstGeom prst="ellipse">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xdr:colOff>
      <xdr:row>124</xdr:row>
      <xdr:rowOff>0</xdr:rowOff>
    </xdr:from>
    <xdr:to>
      <xdr:col>59</xdr:col>
      <xdr:colOff>0</xdr:colOff>
      <xdr:row>126</xdr:row>
      <xdr:rowOff>81643</xdr:rowOff>
    </xdr:to>
    <xdr:sp macro="" textlink="">
      <xdr:nvSpPr>
        <xdr:cNvPr id="81" name="テキスト ボックス 80"/>
        <xdr:cNvSpPr txBox="1"/>
      </xdr:nvSpPr>
      <xdr:spPr>
        <a:xfrm>
          <a:off x="5042648" y="13559118"/>
          <a:ext cx="907676" cy="238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solidFill>
                <a:srgbClr val="FF0000"/>
              </a:solidFill>
              <a:latin typeface="ＭＳ Ｐ明朝" pitchFamily="18" charset="-128"/>
              <a:ea typeface="ＭＳ Ｐ明朝" pitchFamily="18" charset="-128"/>
            </a:rPr>
            <a:t>充当意思</a:t>
          </a:r>
        </a:p>
      </xdr:txBody>
    </xdr:sp>
    <xdr:clientData/>
  </xdr:twoCellAnchor>
  <xdr:twoCellAnchor>
    <xdr:from>
      <xdr:col>13</xdr:col>
      <xdr:colOff>0</xdr:colOff>
      <xdr:row>130</xdr:row>
      <xdr:rowOff>0</xdr:rowOff>
    </xdr:from>
    <xdr:to>
      <xdr:col>21</xdr:col>
      <xdr:colOff>68036</xdr:colOff>
      <xdr:row>131</xdr:row>
      <xdr:rowOff>68035</xdr:rowOff>
    </xdr:to>
    <xdr:sp macro="" textlink="">
      <xdr:nvSpPr>
        <xdr:cNvPr id="82" name="テキスト ボックス 81"/>
        <xdr:cNvSpPr txBox="1"/>
      </xdr:nvSpPr>
      <xdr:spPr>
        <a:xfrm>
          <a:off x="1311088" y="14119412"/>
          <a:ext cx="874860" cy="168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pPr algn="l"/>
          <a:r>
            <a:rPr kumimoji="1" lang="en-US" altLang="ja-JP" sz="1000">
              <a:solidFill>
                <a:srgbClr val="FF0000"/>
              </a:solidFill>
              <a:latin typeface="ＭＳ Ｐ明朝" pitchFamily="18" charset="-128"/>
              <a:ea typeface="ＭＳ Ｐ明朝" pitchFamily="18" charset="-128"/>
            </a:rPr>
            <a:t>(⑱</a:t>
          </a:r>
          <a:r>
            <a:rPr kumimoji="1" lang="ja-JP" altLang="en-US" sz="1000">
              <a:solidFill>
                <a:srgbClr val="FF0000"/>
              </a:solidFill>
              <a:latin typeface="ＭＳ Ｐ明朝" pitchFamily="18" charset="-128"/>
              <a:ea typeface="ＭＳ Ｐ明朝" pitchFamily="18" charset="-128"/>
            </a:rPr>
            <a:t>－⑩の</a:t>
          </a:r>
          <a:r>
            <a:rPr kumimoji="1" lang="en-US" altLang="ja-JP" sz="1000">
              <a:solidFill>
                <a:srgbClr val="FF0000"/>
              </a:solidFill>
              <a:latin typeface="ＭＳ Ｐ明朝" pitchFamily="18" charset="-128"/>
              <a:ea typeface="ＭＳ Ｐ明朝" pitchFamily="18" charset="-128"/>
            </a:rPr>
            <a:t>(</a:t>
          </a:r>
          <a:r>
            <a:rPr kumimoji="1" lang="ja-JP" altLang="en-US" sz="1000">
              <a:solidFill>
                <a:srgbClr val="FF0000"/>
              </a:solidFill>
              <a:latin typeface="ＭＳ Ｐ明朝" pitchFamily="18" charset="-128"/>
              <a:ea typeface="ＭＳ Ｐ明朝" pitchFamily="18" charset="-128"/>
            </a:rPr>
            <a:t>ｲ</a:t>
          </a:r>
          <a:r>
            <a:rPr kumimoji="1" lang="en-US" altLang="ja-JP" sz="1000">
              <a:solidFill>
                <a:srgbClr val="FF0000"/>
              </a:solidFill>
              <a:latin typeface="ＭＳ Ｐ明朝" pitchFamily="18" charset="-128"/>
              <a:ea typeface="ＭＳ Ｐ明朝" pitchFamily="18" charset="-128"/>
            </a:rPr>
            <a:t>))</a:t>
          </a:r>
          <a:endParaRPr kumimoji="1" lang="ja-JP" altLang="en-US" sz="1000">
            <a:solidFill>
              <a:srgbClr val="FF0000"/>
            </a:solidFill>
            <a:latin typeface="ＭＳ Ｐ明朝" pitchFamily="18" charset="-128"/>
            <a:ea typeface="ＭＳ Ｐ明朝" pitchFamily="18" charset="-128"/>
          </a:endParaRPr>
        </a:p>
      </xdr:txBody>
    </xdr:sp>
    <xdr:clientData/>
  </xdr:twoCellAnchor>
  <xdr:twoCellAnchor>
    <xdr:from>
      <xdr:col>84</xdr:col>
      <xdr:colOff>19050</xdr:colOff>
      <xdr:row>138</xdr:row>
      <xdr:rowOff>57150</xdr:rowOff>
    </xdr:from>
    <xdr:to>
      <xdr:col>85</xdr:col>
      <xdr:colOff>66675</xdr:colOff>
      <xdr:row>139</xdr:row>
      <xdr:rowOff>95250</xdr:rowOff>
    </xdr:to>
    <xdr:sp macro="" textlink="">
      <xdr:nvSpPr>
        <xdr:cNvPr id="18373" name="Oval 20"/>
        <xdr:cNvSpPr>
          <a:spLocks noChangeArrowheads="1"/>
        </xdr:cNvSpPr>
      </xdr:nvSpPr>
      <xdr:spPr bwMode="auto">
        <a:xfrm>
          <a:off x="8020050" y="15392400"/>
          <a:ext cx="14287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144</xdr:row>
      <xdr:rowOff>38100</xdr:rowOff>
    </xdr:from>
    <xdr:to>
      <xdr:col>102</xdr:col>
      <xdr:colOff>85725</xdr:colOff>
      <xdr:row>145</xdr:row>
      <xdr:rowOff>76200</xdr:rowOff>
    </xdr:to>
    <xdr:sp macro="" textlink="">
      <xdr:nvSpPr>
        <xdr:cNvPr id="18374" name="Oval 20"/>
        <xdr:cNvSpPr>
          <a:spLocks noChangeArrowheads="1"/>
        </xdr:cNvSpPr>
      </xdr:nvSpPr>
      <xdr:spPr bwMode="auto">
        <a:xfrm>
          <a:off x="9658350" y="15944850"/>
          <a:ext cx="142875" cy="1905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148</xdr:row>
      <xdr:rowOff>38100</xdr:rowOff>
    </xdr:from>
    <xdr:to>
      <xdr:col>102</xdr:col>
      <xdr:colOff>85725</xdr:colOff>
      <xdr:row>149</xdr:row>
      <xdr:rowOff>76200</xdr:rowOff>
    </xdr:to>
    <xdr:sp macro="" textlink="">
      <xdr:nvSpPr>
        <xdr:cNvPr id="18375" name="Oval 20"/>
        <xdr:cNvSpPr>
          <a:spLocks noChangeArrowheads="1"/>
        </xdr:cNvSpPr>
      </xdr:nvSpPr>
      <xdr:spPr bwMode="auto">
        <a:xfrm>
          <a:off x="9658350" y="16411575"/>
          <a:ext cx="14287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165</xdr:row>
      <xdr:rowOff>47625</xdr:rowOff>
    </xdr:from>
    <xdr:to>
      <xdr:col>67</xdr:col>
      <xdr:colOff>19050</xdr:colOff>
      <xdr:row>167</xdr:row>
      <xdr:rowOff>76200</xdr:rowOff>
    </xdr:to>
    <xdr:sp macro="" textlink="">
      <xdr:nvSpPr>
        <xdr:cNvPr id="18376" name="AutoShape 11"/>
        <xdr:cNvSpPr>
          <a:spLocks noChangeArrowheads="1"/>
        </xdr:cNvSpPr>
      </xdr:nvSpPr>
      <xdr:spPr bwMode="auto">
        <a:xfrm flipH="1">
          <a:off x="5534025" y="18164175"/>
          <a:ext cx="866775" cy="238125"/>
        </a:xfrm>
        <a:prstGeom prst="bracketPair">
          <a:avLst>
            <a:gd name="adj" fmla="val 24000"/>
          </a:avLst>
        </a:prstGeom>
        <a:noFill/>
        <a:ln w="952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0</xdr:colOff>
      <xdr:row>137</xdr:row>
      <xdr:rowOff>0</xdr:rowOff>
    </xdr:from>
    <xdr:to>
      <xdr:col>82</xdr:col>
      <xdr:colOff>0</xdr:colOff>
      <xdr:row>142</xdr:row>
      <xdr:rowOff>0</xdr:rowOff>
    </xdr:to>
    <xdr:sp macro="" textlink="">
      <xdr:nvSpPr>
        <xdr:cNvPr id="87" name="テキスト ボックス 86"/>
        <xdr:cNvSpPr txBox="1"/>
      </xdr:nvSpPr>
      <xdr:spPr>
        <a:xfrm>
          <a:off x="6555441" y="14780559"/>
          <a:ext cx="1714500"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ﾎ</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一般拠出金充当額</a:t>
          </a:r>
        </a:p>
        <a:p>
          <a:pPr algn="l"/>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一般拠出金分のみ</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18378" name="グループ化 106"/>
        <xdr:cNvGrpSpPr>
          <a:grpSpLocks/>
        </xdr:cNvGrpSpPr>
      </xdr:nvGrpSpPr>
      <xdr:grpSpPr bwMode="auto">
        <a:xfrm>
          <a:off x="7409890" y="4156822"/>
          <a:ext cx="504264" cy="392766"/>
          <a:chOff x="5200650" y="409575"/>
          <a:chExt cx="495300" cy="390525"/>
        </a:xfrm>
      </xdr:grpSpPr>
      <xdr:grpSp>
        <xdr:nvGrpSpPr>
          <xdr:cNvPr id="19751" name="グループ化 12"/>
          <xdr:cNvGrpSpPr>
            <a:grpSpLocks/>
          </xdr:cNvGrpSpPr>
        </xdr:nvGrpSpPr>
        <xdr:grpSpPr bwMode="auto">
          <a:xfrm>
            <a:off x="5324475" y="409575"/>
            <a:ext cx="247650" cy="390525"/>
            <a:chOff x="6572250" y="323850"/>
            <a:chExt cx="247650" cy="390525"/>
          </a:xfrm>
        </xdr:grpSpPr>
        <xdr:sp macro="" textlink="">
          <xdr:nvSpPr>
            <xdr:cNvPr id="93" name="テキスト ボックス 92"/>
            <xdr:cNvSpPr txBox="1"/>
          </xdr:nvSpPr>
          <xdr:spPr>
            <a:xfrm rot="5400000">
              <a:off x="6770773"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4" name="テキスト ボックス 93"/>
            <xdr:cNvSpPr txBox="1"/>
          </xdr:nvSpPr>
          <xdr:spPr>
            <a:xfrm rot="16200000">
              <a:off x="6770773"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52" name="グループ化 13"/>
          <xdr:cNvGrpSpPr>
            <a:grpSpLocks/>
          </xdr:cNvGrpSpPr>
        </xdr:nvGrpSpPr>
        <xdr:grpSpPr bwMode="auto">
          <a:xfrm>
            <a:off x="5200650" y="457200"/>
            <a:ext cx="495300" cy="342900"/>
            <a:chOff x="5638800" y="295275"/>
            <a:chExt cx="495300" cy="342900"/>
          </a:xfrm>
        </xdr:grpSpPr>
        <xdr:sp macro="" textlink="">
          <xdr:nvSpPr>
            <xdr:cNvPr id="91" name="テキスト ボックス 9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2" name="テキスト ボックス 9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43</xdr:row>
      <xdr:rowOff>57150</xdr:rowOff>
    </xdr:from>
    <xdr:to>
      <xdr:col>51</xdr:col>
      <xdr:colOff>76200</xdr:colOff>
      <xdr:row>47</xdr:row>
      <xdr:rowOff>47625</xdr:rowOff>
    </xdr:to>
    <xdr:grpSp>
      <xdr:nvGrpSpPr>
        <xdr:cNvPr id="18379" name="グループ化 114"/>
        <xdr:cNvGrpSpPr>
          <a:grpSpLocks/>
        </xdr:cNvGrpSpPr>
      </xdr:nvGrpSpPr>
      <xdr:grpSpPr bwMode="auto">
        <a:xfrm>
          <a:off x="4696385" y="5413562"/>
          <a:ext cx="523315" cy="393887"/>
          <a:chOff x="5200650" y="409575"/>
          <a:chExt cx="495300" cy="390525"/>
        </a:xfrm>
      </xdr:grpSpPr>
      <xdr:grpSp>
        <xdr:nvGrpSpPr>
          <xdr:cNvPr id="19745" name="グループ化 12"/>
          <xdr:cNvGrpSpPr>
            <a:grpSpLocks/>
          </xdr:cNvGrpSpPr>
        </xdr:nvGrpSpPr>
        <xdr:grpSpPr bwMode="auto">
          <a:xfrm>
            <a:off x="5324475" y="409575"/>
            <a:ext cx="247650" cy="390525"/>
            <a:chOff x="6572250" y="323850"/>
            <a:chExt cx="247650" cy="390525"/>
          </a:xfrm>
        </xdr:grpSpPr>
        <xdr:sp macro="" textlink="">
          <xdr:nvSpPr>
            <xdr:cNvPr id="100" name="テキスト ボックス 99"/>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1" name="テキスト ボックス 100"/>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6" name="グループ化 13"/>
          <xdr:cNvGrpSpPr>
            <a:grpSpLocks/>
          </xdr:cNvGrpSpPr>
        </xdr:nvGrpSpPr>
        <xdr:grpSpPr bwMode="auto">
          <a:xfrm>
            <a:off x="5200650" y="457200"/>
            <a:ext cx="495300" cy="342900"/>
            <a:chOff x="5638800" y="295275"/>
            <a:chExt cx="495300" cy="342900"/>
          </a:xfrm>
        </xdr:grpSpPr>
        <xdr:sp macro="" textlink="">
          <xdr:nvSpPr>
            <xdr:cNvPr id="98" name="テキスト ボックス 97"/>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9" name="テキスト ボックス 98"/>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18380" name="グループ化 137"/>
        <xdr:cNvGrpSpPr>
          <a:grpSpLocks/>
        </xdr:cNvGrpSpPr>
      </xdr:nvGrpSpPr>
      <xdr:grpSpPr bwMode="auto">
        <a:xfrm>
          <a:off x="4384301" y="4156822"/>
          <a:ext cx="504265" cy="392766"/>
          <a:chOff x="5200650" y="409575"/>
          <a:chExt cx="495313" cy="390525"/>
        </a:xfrm>
      </xdr:grpSpPr>
      <xdr:grpSp>
        <xdr:nvGrpSpPr>
          <xdr:cNvPr id="19739" name="グループ化 12"/>
          <xdr:cNvGrpSpPr>
            <a:grpSpLocks/>
          </xdr:cNvGrpSpPr>
        </xdr:nvGrpSpPr>
        <xdr:grpSpPr bwMode="auto">
          <a:xfrm>
            <a:off x="5324475" y="409575"/>
            <a:ext cx="247650" cy="390525"/>
            <a:chOff x="6572250" y="323850"/>
            <a:chExt cx="247650" cy="390525"/>
          </a:xfrm>
        </xdr:grpSpPr>
        <xdr:sp macro="" textlink="">
          <xdr:nvSpPr>
            <xdr:cNvPr id="107" name="テキスト ボックス 106"/>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8" name="テキスト ボックス 107"/>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0" name="グループ化 13"/>
          <xdr:cNvGrpSpPr>
            <a:grpSpLocks/>
          </xdr:cNvGrpSpPr>
        </xdr:nvGrpSpPr>
        <xdr:grpSpPr bwMode="auto">
          <a:xfrm>
            <a:off x="5200650" y="457200"/>
            <a:ext cx="495313" cy="342900"/>
            <a:chOff x="5638800" y="295275"/>
            <a:chExt cx="495313" cy="342900"/>
          </a:xfrm>
        </xdr:grpSpPr>
        <xdr:sp macro="" textlink="">
          <xdr:nvSpPr>
            <xdr:cNvPr id="105" name="テキスト ボックス 104"/>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6" name="テキスト ボックス 105"/>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61</xdr:col>
      <xdr:colOff>38100</xdr:colOff>
      <xdr:row>30</xdr:row>
      <xdr:rowOff>66675</xdr:rowOff>
    </xdr:from>
    <xdr:to>
      <xdr:col>66</xdr:col>
      <xdr:colOff>47625</xdr:colOff>
      <xdr:row>35</xdr:row>
      <xdr:rowOff>0</xdr:rowOff>
    </xdr:to>
    <xdr:grpSp>
      <xdr:nvGrpSpPr>
        <xdr:cNvPr id="18381" name="グループ化 145"/>
        <xdr:cNvGrpSpPr>
          <a:grpSpLocks/>
        </xdr:cNvGrpSpPr>
      </xdr:nvGrpSpPr>
      <xdr:grpSpPr bwMode="auto">
        <a:xfrm>
          <a:off x="6190129" y="4156822"/>
          <a:ext cx="513790" cy="392766"/>
          <a:chOff x="5200650" y="409575"/>
          <a:chExt cx="495300" cy="390525"/>
        </a:xfrm>
      </xdr:grpSpPr>
      <xdr:grpSp>
        <xdr:nvGrpSpPr>
          <xdr:cNvPr id="19733" name="グループ化 12"/>
          <xdr:cNvGrpSpPr>
            <a:grpSpLocks/>
          </xdr:cNvGrpSpPr>
        </xdr:nvGrpSpPr>
        <xdr:grpSpPr bwMode="auto">
          <a:xfrm>
            <a:off x="5324475" y="409575"/>
            <a:ext cx="247650" cy="390525"/>
            <a:chOff x="6572250" y="323850"/>
            <a:chExt cx="247650" cy="390525"/>
          </a:xfrm>
        </xdr:grpSpPr>
        <xdr:sp macro="" textlink="">
          <xdr:nvSpPr>
            <xdr:cNvPr id="114" name="テキスト ボックス 113"/>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5" name="テキスト ボックス 114"/>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34" name="グループ化 13"/>
          <xdr:cNvGrpSpPr>
            <a:grpSpLocks/>
          </xdr:cNvGrpSpPr>
        </xdr:nvGrpSpPr>
        <xdr:grpSpPr bwMode="auto">
          <a:xfrm>
            <a:off x="5200650" y="457200"/>
            <a:ext cx="495300" cy="342900"/>
            <a:chOff x="5638800" y="295275"/>
            <a:chExt cx="495300" cy="342900"/>
          </a:xfrm>
        </xdr:grpSpPr>
        <xdr:sp macro="" textlink="">
          <xdr:nvSpPr>
            <xdr:cNvPr id="112" name="テキスト ボックス 11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3" name="テキスト ボックス 11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18382" name="グループ化 160"/>
        <xdr:cNvGrpSpPr>
          <a:grpSpLocks/>
        </xdr:cNvGrpSpPr>
      </xdr:nvGrpSpPr>
      <xdr:grpSpPr bwMode="auto">
        <a:xfrm>
          <a:off x="6795247" y="4156822"/>
          <a:ext cx="513790" cy="392766"/>
          <a:chOff x="5200650" y="409575"/>
          <a:chExt cx="495300" cy="390525"/>
        </a:xfrm>
      </xdr:grpSpPr>
      <xdr:grpSp>
        <xdr:nvGrpSpPr>
          <xdr:cNvPr id="19727" name="グループ化 12"/>
          <xdr:cNvGrpSpPr>
            <a:grpSpLocks/>
          </xdr:cNvGrpSpPr>
        </xdr:nvGrpSpPr>
        <xdr:grpSpPr bwMode="auto">
          <a:xfrm>
            <a:off x="5324475" y="409575"/>
            <a:ext cx="247650" cy="390525"/>
            <a:chOff x="6572250" y="323850"/>
            <a:chExt cx="247650" cy="390525"/>
          </a:xfrm>
        </xdr:grpSpPr>
        <xdr:sp macro="" textlink="">
          <xdr:nvSpPr>
            <xdr:cNvPr id="121" name="テキスト ボックス 120"/>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2" name="テキスト ボックス 121"/>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8" name="グループ化 13"/>
          <xdr:cNvGrpSpPr>
            <a:grpSpLocks/>
          </xdr:cNvGrpSpPr>
        </xdr:nvGrpSpPr>
        <xdr:grpSpPr bwMode="auto">
          <a:xfrm>
            <a:off x="5200650" y="457200"/>
            <a:ext cx="495300" cy="342900"/>
            <a:chOff x="5638800" y="295275"/>
            <a:chExt cx="495300" cy="342900"/>
          </a:xfrm>
        </xdr:grpSpPr>
        <xdr:sp macro="" textlink="">
          <xdr:nvSpPr>
            <xdr:cNvPr id="119" name="テキスト ボックス 11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0" name="テキスト ボックス 11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43</xdr:col>
      <xdr:colOff>47625</xdr:colOff>
      <xdr:row>10</xdr:row>
      <xdr:rowOff>0</xdr:rowOff>
    </xdr:from>
    <xdr:to>
      <xdr:col>48</xdr:col>
      <xdr:colOff>57150</xdr:colOff>
      <xdr:row>13</xdr:row>
      <xdr:rowOff>85725</xdr:rowOff>
    </xdr:to>
    <xdr:grpSp>
      <xdr:nvGrpSpPr>
        <xdr:cNvPr id="18383" name="グループ化 168"/>
        <xdr:cNvGrpSpPr>
          <a:grpSpLocks/>
        </xdr:cNvGrpSpPr>
      </xdr:nvGrpSpPr>
      <xdr:grpSpPr bwMode="auto">
        <a:xfrm>
          <a:off x="4384301" y="2207559"/>
          <a:ext cx="513790" cy="388284"/>
          <a:chOff x="5200650" y="409575"/>
          <a:chExt cx="495300" cy="390525"/>
        </a:xfrm>
      </xdr:grpSpPr>
      <xdr:grpSp>
        <xdr:nvGrpSpPr>
          <xdr:cNvPr id="19721" name="グループ化 12"/>
          <xdr:cNvGrpSpPr>
            <a:grpSpLocks/>
          </xdr:cNvGrpSpPr>
        </xdr:nvGrpSpPr>
        <xdr:grpSpPr bwMode="auto">
          <a:xfrm>
            <a:off x="5324475" y="409575"/>
            <a:ext cx="247650" cy="390525"/>
            <a:chOff x="6572250" y="323850"/>
            <a:chExt cx="247650" cy="390525"/>
          </a:xfrm>
        </xdr:grpSpPr>
        <xdr:sp macro="" textlink="">
          <xdr:nvSpPr>
            <xdr:cNvPr id="128" name="テキスト ボックス 127"/>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9" name="テキスト ボックス 128"/>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2" name="グループ化 13"/>
          <xdr:cNvGrpSpPr>
            <a:grpSpLocks/>
          </xdr:cNvGrpSpPr>
        </xdr:nvGrpSpPr>
        <xdr:grpSpPr bwMode="auto">
          <a:xfrm>
            <a:off x="5200650" y="457200"/>
            <a:ext cx="495300" cy="342900"/>
            <a:chOff x="5638800" y="295275"/>
            <a:chExt cx="495300" cy="342900"/>
          </a:xfrm>
        </xdr:grpSpPr>
        <xdr:sp macro="" textlink="">
          <xdr:nvSpPr>
            <xdr:cNvPr id="126" name="テキスト ボックス 12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7" name="テキスト ボックス 12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18384" name="グループ化 176"/>
        <xdr:cNvGrpSpPr>
          <a:grpSpLocks/>
        </xdr:cNvGrpSpPr>
      </xdr:nvGrpSpPr>
      <xdr:grpSpPr bwMode="auto">
        <a:xfrm>
          <a:off x="3476625" y="3662082"/>
          <a:ext cx="513790" cy="393887"/>
          <a:chOff x="5200650" y="409575"/>
          <a:chExt cx="495300" cy="390525"/>
        </a:xfrm>
      </xdr:grpSpPr>
      <xdr:grpSp>
        <xdr:nvGrpSpPr>
          <xdr:cNvPr id="19715" name="グループ化 12"/>
          <xdr:cNvGrpSpPr>
            <a:grpSpLocks/>
          </xdr:cNvGrpSpPr>
        </xdr:nvGrpSpPr>
        <xdr:grpSpPr bwMode="auto">
          <a:xfrm>
            <a:off x="5324475" y="409575"/>
            <a:ext cx="247650" cy="390525"/>
            <a:chOff x="6572250" y="323850"/>
            <a:chExt cx="247650" cy="390525"/>
          </a:xfrm>
        </xdr:grpSpPr>
        <xdr:sp macro="" textlink="">
          <xdr:nvSpPr>
            <xdr:cNvPr id="135" name="テキスト ボックス 134"/>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6" name="テキスト ボックス 135"/>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6" name="グループ化 13"/>
          <xdr:cNvGrpSpPr>
            <a:grpSpLocks/>
          </xdr:cNvGrpSpPr>
        </xdr:nvGrpSpPr>
        <xdr:grpSpPr bwMode="auto">
          <a:xfrm>
            <a:off x="5200650" y="457200"/>
            <a:ext cx="495300" cy="342900"/>
            <a:chOff x="5638800" y="295275"/>
            <a:chExt cx="495300" cy="342900"/>
          </a:xfrm>
        </xdr:grpSpPr>
        <xdr:sp macro="" textlink="">
          <xdr:nvSpPr>
            <xdr:cNvPr id="133" name="テキスト ボックス 13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4" name="テキスト ボックス 13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18385" name="グループ化 186"/>
        <xdr:cNvGrpSpPr>
          <a:grpSpLocks/>
        </xdr:cNvGrpSpPr>
      </xdr:nvGrpSpPr>
      <xdr:grpSpPr bwMode="auto">
        <a:xfrm>
          <a:off x="6795247" y="3662082"/>
          <a:ext cx="513790" cy="384362"/>
          <a:chOff x="5200650" y="409575"/>
          <a:chExt cx="495300" cy="390525"/>
        </a:xfrm>
      </xdr:grpSpPr>
      <xdr:grpSp>
        <xdr:nvGrpSpPr>
          <xdr:cNvPr id="19709" name="グループ化 12"/>
          <xdr:cNvGrpSpPr>
            <a:grpSpLocks/>
          </xdr:cNvGrpSpPr>
        </xdr:nvGrpSpPr>
        <xdr:grpSpPr bwMode="auto">
          <a:xfrm>
            <a:off x="5324475" y="409575"/>
            <a:ext cx="247650" cy="390525"/>
            <a:chOff x="6572250" y="323850"/>
            <a:chExt cx="247650" cy="390525"/>
          </a:xfrm>
        </xdr:grpSpPr>
        <xdr:sp macro="" textlink="">
          <xdr:nvSpPr>
            <xdr:cNvPr id="142" name="テキスト ボックス 141"/>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3" name="テキスト ボックス 142"/>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0" name="グループ化 13"/>
          <xdr:cNvGrpSpPr>
            <a:grpSpLocks/>
          </xdr:cNvGrpSpPr>
        </xdr:nvGrpSpPr>
        <xdr:grpSpPr bwMode="auto">
          <a:xfrm>
            <a:off x="5200650" y="457200"/>
            <a:ext cx="495300" cy="342900"/>
            <a:chOff x="5638800" y="295275"/>
            <a:chExt cx="495300" cy="342900"/>
          </a:xfrm>
        </xdr:grpSpPr>
        <xdr:sp macro="" textlink="">
          <xdr:nvSpPr>
            <xdr:cNvPr id="140" name="テキスト ボックス 13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1" name="テキスト ボックス 14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18386" name="グループ化 193"/>
        <xdr:cNvGrpSpPr>
          <a:grpSpLocks/>
        </xdr:cNvGrpSpPr>
      </xdr:nvGrpSpPr>
      <xdr:grpSpPr bwMode="auto">
        <a:xfrm>
          <a:off x="7400365" y="3652557"/>
          <a:ext cx="513789" cy="393887"/>
          <a:chOff x="5200650" y="409575"/>
          <a:chExt cx="495300" cy="390525"/>
        </a:xfrm>
      </xdr:grpSpPr>
      <xdr:grpSp>
        <xdr:nvGrpSpPr>
          <xdr:cNvPr id="19703" name="グループ化 12"/>
          <xdr:cNvGrpSpPr>
            <a:grpSpLocks/>
          </xdr:cNvGrpSpPr>
        </xdr:nvGrpSpPr>
        <xdr:grpSpPr bwMode="auto">
          <a:xfrm>
            <a:off x="5324475" y="409575"/>
            <a:ext cx="247650" cy="390525"/>
            <a:chOff x="6572250" y="323850"/>
            <a:chExt cx="247650" cy="390525"/>
          </a:xfrm>
        </xdr:grpSpPr>
        <xdr:sp macro="" textlink="">
          <xdr:nvSpPr>
            <xdr:cNvPr id="149" name="テキスト ボックス 148"/>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0" name="テキスト ボックス 149"/>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04" name="グループ化 13"/>
          <xdr:cNvGrpSpPr>
            <a:grpSpLocks/>
          </xdr:cNvGrpSpPr>
        </xdr:nvGrpSpPr>
        <xdr:grpSpPr bwMode="auto">
          <a:xfrm>
            <a:off x="5200650" y="457200"/>
            <a:ext cx="495300" cy="342900"/>
            <a:chOff x="5638800" y="295275"/>
            <a:chExt cx="495300" cy="342900"/>
          </a:xfrm>
        </xdr:grpSpPr>
        <xdr:sp macro="" textlink="">
          <xdr:nvSpPr>
            <xdr:cNvPr id="147" name="テキスト ボックス 14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8" name="テキスト ボックス 14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18387" name="グループ化 201"/>
        <xdr:cNvGrpSpPr>
          <a:grpSpLocks/>
        </xdr:cNvGrpSpPr>
      </xdr:nvGrpSpPr>
      <xdr:grpSpPr bwMode="auto">
        <a:xfrm>
          <a:off x="2256865" y="4156822"/>
          <a:ext cx="504264" cy="384362"/>
          <a:chOff x="5200650" y="409575"/>
          <a:chExt cx="495313" cy="390525"/>
        </a:xfrm>
      </xdr:grpSpPr>
      <xdr:grpSp>
        <xdr:nvGrpSpPr>
          <xdr:cNvPr id="19697" name="グループ化 12"/>
          <xdr:cNvGrpSpPr>
            <a:grpSpLocks/>
          </xdr:cNvGrpSpPr>
        </xdr:nvGrpSpPr>
        <xdr:grpSpPr bwMode="auto">
          <a:xfrm>
            <a:off x="5324475" y="409575"/>
            <a:ext cx="247650" cy="390525"/>
            <a:chOff x="6572250" y="323850"/>
            <a:chExt cx="247650" cy="390525"/>
          </a:xfrm>
        </xdr:grpSpPr>
        <xdr:sp macro="" textlink="">
          <xdr:nvSpPr>
            <xdr:cNvPr id="156" name="テキスト ボックス 155"/>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7" name="テキスト ボックス 156"/>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8" name="グループ化 13"/>
          <xdr:cNvGrpSpPr>
            <a:grpSpLocks/>
          </xdr:cNvGrpSpPr>
        </xdr:nvGrpSpPr>
        <xdr:grpSpPr bwMode="auto">
          <a:xfrm>
            <a:off x="5200650" y="457200"/>
            <a:ext cx="495313" cy="342900"/>
            <a:chOff x="5638800" y="295275"/>
            <a:chExt cx="495313" cy="342900"/>
          </a:xfrm>
        </xdr:grpSpPr>
        <xdr:sp macro="" textlink="">
          <xdr:nvSpPr>
            <xdr:cNvPr id="154" name="テキスト ボックス 153"/>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55" name="テキスト ボックス 154"/>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8388" name="グループ化 210"/>
        <xdr:cNvGrpSpPr>
          <a:grpSpLocks/>
        </xdr:cNvGrpSpPr>
      </xdr:nvGrpSpPr>
      <xdr:grpSpPr bwMode="auto">
        <a:xfrm>
          <a:off x="10142444" y="5404037"/>
          <a:ext cx="523315" cy="393887"/>
          <a:chOff x="5200650" y="409575"/>
          <a:chExt cx="495300" cy="390525"/>
        </a:xfrm>
      </xdr:grpSpPr>
      <xdr:grpSp>
        <xdr:nvGrpSpPr>
          <xdr:cNvPr id="19691" name="グループ化 12"/>
          <xdr:cNvGrpSpPr>
            <a:grpSpLocks/>
          </xdr:cNvGrpSpPr>
        </xdr:nvGrpSpPr>
        <xdr:grpSpPr bwMode="auto">
          <a:xfrm>
            <a:off x="5324475" y="409575"/>
            <a:ext cx="247650" cy="390525"/>
            <a:chOff x="6572250" y="323850"/>
            <a:chExt cx="247650" cy="390525"/>
          </a:xfrm>
        </xdr:grpSpPr>
        <xdr:sp macro="" textlink="">
          <xdr:nvSpPr>
            <xdr:cNvPr id="163" name="テキスト ボックス 162"/>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4" name="テキスト ボックス 163"/>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2" name="グループ化 13"/>
          <xdr:cNvGrpSpPr>
            <a:grpSpLocks/>
          </xdr:cNvGrpSpPr>
        </xdr:nvGrpSpPr>
        <xdr:grpSpPr bwMode="auto">
          <a:xfrm>
            <a:off x="5200650" y="457200"/>
            <a:ext cx="495300" cy="342900"/>
            <a:chOff x="5638800" y="295275"/>
            <a:chExt cx="495300" cy="342900"/>
          </a:xfrm>
        </xdr:grpSpPr>
        <xdr:sp macro="" textlink="">
          <xdr:nvSpPr>
            <xdr:cNvPr id="161" name="テキスト ボックス 16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2" name="テキスト ボックス 16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8389" name="グループ化 223"/>
        <xdr:cNvGrpSpPr>
          <a:grpSpLocks/>
        </xdr:cNvGrpSpPr>
      </xdr:nvGrpSpPr>
      <xdr:grpSpPr bwMode="auto">
        <a:xfrm>
          <a:off x="4705910" y="5927351"/>
          <a:ext cx="523315" cy="384362"/>
          <a:chOff x="5200650" y="409575"/>
          <a:chExt cx="495300" cy="390525"/>
        </a:xfrm>
      </xdr:grpSpPr>
      <xdr:grpSp>
        <xdr:nvGrpSpPr>
          <xdr:cNvPr id="19685" name="グループ化 12"/>
          <xdr:cNvGrpSpPr>
            <a:grpSpLocks/>
          </xdr:cNvGrpSpPr>
        </xdr:nvGrpSpPr>
        <xdr:grpSpPr bwMode="auto">
          <a:xfrm>
            <a:off x="5324475" y="409575"/>
            <a:ext cx="247650" cy="390525"/>
            <a:chOff x="6572250" y="323850"/>
            <a:chExt cx="247650" cy="390525"/>
          </a:xfrm>
        </xdr:grpSpPr>
        <xdr:sp macro="" textlink="">
          <xdr:nvSpPr>
            <xdr:cNvPr id="170" name="テキスト ボックス 169"/>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1" name="テキスト ボックス 170"/>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6" name="グループ化 13"/>
          <xdr:cNvGrpSpPr>
            <a:grpSpLocks/>
          </xdr:cNvGrpSpPr>
        </xdr:nvGrpSpPr>
        <xdr:grpSpPr bwMode="auto">
          <a:xfrm>
            <a:off x="5200650" y="457200"/>
            <a:ext cx="495300" cy="342900"/>
            <a:chOff x="5638800" y="295275"/>
            <a:chExt cx="495300" cy="342900"/>
          </a:xfrm>
        </xdr:grpSpPr>
        <xdr:sp macro="" textlink="">
          <xdr:nvSpPr>
            <xdr:cNvPr id="168" name="テキスト ボックス 167"/>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9" name="テキスト ボックス 168"/>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8390" name="グループ化 230"/>
        <xdr:cNvGrpSpPr>
          <a:grpSpLocks/>
        </xdr:cNvGrpSpPr>
      </xdr:nvGrpSpPr>
      <xdr:grpSpPr bwMode="auto">
        <a:xfrm>
          <a:off x="10132919" y="5917826"/>
          <a:ext cx="523315" cy="393887"/>
          <a:chOff x="5200650" y="409575"/>
          <a:chExt cx="495300" cy="390525"/>
        </a:xfrm>
      </xdr:grpSpPr>
      <xdr:grpSp>
        <xdr:nvGrpSpPr>
          <xdr:cNvPr id="19679" name="グループ化 12"/>
          <xdr:cNvGrpSpPr>
            <a:grpSpLocks/>
          </xdr:cNvGrpSpPr>
        </xdr:nvGrpSpPr>
        <xdr:grpSpPr bwMode="auto">
          <a:xfrm>
            <a:off x="5324475" y="409575"/>
            <a:ext cx="247650" cy="390525"/>
            <a:chOff x="6572250" y="323850"/>
            <a:chExt cx="247650" cy="390525"/>
          </a:xfrm>
        </xdr:grpSpPr>
        <xdr:sp macro="" textlink="">
          <xdr:nvSpPr>
            <xdr:cNvPr id="177" name="テキスト ボックス 176"/>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8" name="テキスト ボックス 177"/>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0" name="グループ化 13"/>
          <xdr:cNvGrpSpPr>
            <a:grpSpLocks/>
          </xdr:cNvGrpSpPr>
        </xdr:nvGrpSpPr>
        <xdr:grpSpPr bwMode="auto">
          <a:xfrm>
            <a:off x="5200650" y="457200"/>
            <a:ext cx="495300" cy="342900"/>
            <a:chOff x="5638800" y="295275"/>
            <a:chExt cx="495300" cy="342900"/>
          </a:xfrm>
        </xdr:grpSpPr>
        <xdr:sp macro="" textlink="">
          <xdr:nvSpPr>
            <xdr:cNvPr id="175" name="テキスト ボックス 17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6" name="テキスト ボックス 17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8391" name="グループ化 237"/>
        <xdr:cNvGrpSpPr>
          <a:grpSpLocks/>
        </xdr:cNvGrpSpPr>
      </xdr:nvGrpSpPr>
      <xdr:grpSpPr bwMode="auto">
        <a:xfrm>
          <a:off x="4696385" y="6412566"/>
          <a:ext cx="523315" cy="384362"/>
          <a:chOff x="5200650" y="409575"/>
          <a:chExt cx="495300" cy="390525"/>
        </a:xfrm>
      </xdr:grpSpPr>
      <xdr:grpSp>
        <xdr:nvGrpSpPr>
          <xdr:cNvPr id="19673" name="グループ化 12"/>
          <xdr:cNvGrpSpPr>
            <a:grpSpLocks/>
          </xdr:cNvGrpSpPr>
        </xdr:nvGrpSpPr>
        <xdr:grpSpPr bwMode="auto">
          <a:xfrm>
            <a:off x="5324475" y="409575"/>
            <a:ext cx="247650" cy="390525"/>
            <a:chOff x="6572250" y="323850"/>
            <a:chExt cx="247650" cy="390525"/>
          </a:xfrm>
        </xdr:grpSpPr>
        <xdr:sp macro="" textlink="">
          <xdr:nvSpPr>
            <xdr:cNvPr id="184" name="テキスト ボックス 183"/>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85" name="テキスト ボックス 184"/>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74" name="グループ化 13"/>
          <xdr:cNvGrpSpPr>
            <a:grpSpLocks/>
          </xdr:cNvGrpSpPr>
        </xdr:nvGrpSpPr>
        <xdr:grpSpPr bwMode="auto">
          <a:xfrm>
            <a:off x="5200650" y="457200"/>
            <a:ext cx="495300" cy="342900"/>
            <a:chOff x="5638800" y="295275"/>
            <a:chExt cx="495300" cy="342900"/>
          </a:xfrm>
        </xdr:grpSpPr>
        <xdr:sp macro="" textlink="">
          <xdr:nvSpPr>
            <xdr:cNvPr id="182" name="テキスト ボックス 181"/>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83" name="テキスト ボックス 182"/>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8392" name="グループ化 244"/>
        <xdr:cNvGrpSpPr>
          <a:grpSpLocks/>
        </xdr:cNvGrpSpPr>
      </xdr:nvGrpSpPr>
      <xdr:grpSpPr bwMode="auto">
        <a:xfrm>
          <a:off x="4696385" y="6916831"/>
          <a:ext cx="523315" cy="393887"/>
          <a:chOff x="5200650" y="409575"/>
          <a:chExt cx="495300" cy="390525"/>
        </a:xfrm>
      </xdr:grpSpPr>
      <xdr:grpSp>
        <xdr:nvGrpSpPr>
          <xdr:cNvPr id="19667" name="グループ化 12"/>
          <xdr:cNvGrpSpPr>
            <a:grpSpLocks/>
          </xdr:cNvGrpSpPr>
        </xdr:nvGrpSpPr>
        <xdr:grpSpPr bwMode="auto">
          <a:xfrm>
            <a:off x="5324475" y="409575"/>
            <a:ext cx="247650" cy="390525"/>
            <a:chOff x="6572250" y="323850"/>
            <a:chExt cx="247650" cy="390525"/>
          </a:xfrm>
        </xdr:grpSpPr>
        <xdr:sp macro="" textlink="">
          <xdr:nvSpPr>
            <xdr:cNvPr id="191" name="テキスト ボックス 190"/>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92" name="テキスト ボックス 191"/>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68" name="グループ化 13"/>
          <xdr:cNvGrpSpPr>
            <a:grpSpLocks/>
          </xdr:cNvGrpSpPr>
        </xdr:nvGrpSpPr>
        <xdr:grpSpPr bwMode="auto">
          <a:xfrm>
            <a:off x="5200650" y="457200"/>
            <a:ext cx="495300" cy="342900"/>
            <a:chOff x="5638800" y="295275"/>
            <a:chExt cx="495300" cy="342900"/>
          </a:xfrm>
        </xdr:grpSpPr>
        <xdr:sp macro="" textlink="">
          <xdr:nvSpPr>
            <xdr:cNvPr id="189" name="テキスト ボックス 18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0" name="テキスト ボックス 18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8393" name="グループ化 251"/>
        <xdr:cNvGrpSpPr>
          <a:grpSpLocks/>
        </xdr:cNvGrpSpPr>
      </xdr:nvGrpSpPr>
      <xdr:grpSpPr bwMode="auto">
        <a:xfrm>
          <a:off x="10123394" y="6916831"/>
          <a:ext cx="523315" cy="393887"/>
          <a:chOff x="5200650" y="409575"/>
          <a:chExt cx="495300" cy="390525"/>
        </a:xfrm>
      </xdr:grpSpPr>
      <xdr:grpSp>
        <xdr:nvGrpSpPr>
          <xdr:cNvPr id="19661" name="グループ化 12"/>
          <xdr:cNvGrpSpPr>
            <a:grpSpLocks/>
          </xdr:cNvGrpSpPr>
        </xdr:nvGrpSpPr>
        <xdr:grpSpPr bwMode="auto">
          <a:xfrm>
            <a:off x="5324475" y="409575"/>
            <a:ext cx="247650" cy="390525"/>
            <a:chOff x="6572250" y="323850"/>
            <a:chExt cx="247650" cy="390525"/>
          </a:xfrm>
        </xdr:grpSpPr>
        <xdr:sp macro="" textlink="">
          <xdr:nvSpPr>
            <xdr:cNvPr id="198" name="テキスト ボックス 197"/>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99" name="テキスト ボックス 198"/>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62" name="グループ化 13"/>
          <xdr:cNvGrpSpPr>
            <a:grpSpLocks/>
          </xdr:cNvGrpSpPr>
        </xdr:nvGrpSpPr>
        <xdr:grpSpPr bwMode="auto">
          <a:xfrm>
            <a:off x="5200650" y="457200"/>
            <a:ext cx="495300" cy="342900"/>
            <a:chOff x="5638800" y="295275"/>
            <a:chExt cx="495300" cy="342900"/>
          </a:xfrm>
        </xdr:grpSpPr>
        <xdr:sp macro="" textlink="">
          <xdr:nvSpPr>
            <xdr:cNvPr id="196" name="テキスト ボックス 195"/>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7" name="テキスト ボックス 196"/>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63</xdr:row>
      <xdr:rowOff>47625</xdr:rowOff>
    </xdr:from>
    <xdr:to>
      <xdr:col>51</xdr:col>
      <xdr:colOff>76200</xdr:colOff>
      <xdr:row>67</xdr:row>
      <xdr:rowOff>38100</xdr:rowOff>
    </xdr:to>
    <xdr:grpSp>
      <xdr:nvGrpSpPr>
        <xdr:cNvPr id="18394" name="グループ化 258"/>
        <xdr:cNvGrpSpPr>
          <a:grpSpLocks/>
        </xdr:cNvGrpSpPr>
      </xdr:nvGrpSpPr>
      <xdr:grpSpPr bwMode="auto">
        <a:xfrm>
          <a:off x="4696385" y="7421096"/>
          <a:ext cx="523315" cy="393886"/>
          <a:chOff x="5200650" y="409575"/>
          <a:chExt cx="495300" cy="390525"/>
        </a:xfrm>
      </xdr:grpSpPr>
      <xdr:grpSp>
        <xdr:nvGrpSpPr>
          <xdr:cNvPr id="19655" name="グループ化 12"/>
          <xdr:cNvGrpSpPr>
            <a:grpSpLocks/>
          </xdr:cNvGrpSpPr>
        </xdr:nvGrpSpPr>
        <xdr:grpSpPr bwMode="auto">
          <a:xfrm>
            <a:off x="5324475" y="409575"/>
            <a:ext cx="247650" cy="390525"/>
            <a:chOff x="6572250" y="323850"/>
            <a:chExt cx="247650" cy="390525"/>
          </a:xfrm>
        </xdr:grpSpPr>
        <xdr:sp macro="" textlink="">
          <xdr:nvSpPr>
            <xdr:cNvPr id="205" name="テキスト ボックス 204"/>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06" name="テキスト ボックス 205"/>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6" name="グループ化 13"/>
          <xdr:cNvGrpSpPr>
            <a:grpSpLocks/>
          </xdr:cNvGrpSpPr>
        </xdr:nvGrpSpPr>
        <xdr:grpSpPr bwMode="auto">
          <a:xfrm>
            <a:off x="5200650" y="457200"/>
            <a:ext cx="495300" cy="342900"/>
            <a:chOff x="5638800" y="295275"/>
            <a:chExt cx="495300" cy="342900"/>
          </a:xfrm>
        </xdr:grpSpPr>
        <xdr:sp macro="" textlink="">
          <xdr:nvSpPr>
            <xdr:cNvPr id="203" name="テキスト ボックス 20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04" name="テキスト ボックス 20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63</xdr:row>
      <xdr:rowOff>47625</xdr:rowOff>
    </xdr:from>
    <xdr:to>
      <xdr:col>105</xdr:col>
      <xdr:colOff>66675</xdr:colOff>
      <xdr:row>67</xdr:row>
      <xdr:rowOff>28575</xdr:rowOff>
    </xdr:to>
    <xdr:grpSp>
      <xdr:nvGrpSpPr>
        <xdr:cNvPr id="18395" name="グループ化 265"/>
        <xdr:cNvGrpSpPr>
          <a:grpSpLocks/>
        </xdr:cNvGrpSpPr>
      </xdr:nvGrpSpPr>
      <xdr:grpSpPr bwMode="auto">
        <a:xfrm>
          <a:off x="10132919" y="7421096"/>
          <a:ext cx="523315" cy="384361"/>
          <a:chOff x="5200650" y="409575"/>
          <a:chExt cx="495300" cy="390525"/>
        </a:xfrm>
      </xdr:grpSpPr>
      <xdr:grpSp>
        <xdr:nvGrpSpPr>
          <xdr:cNvPr id="19649" name="グループ化 12"/>
          <xdr:cNvGrpSpPr>
            <a:grpSpLocks/>
          </xdr:cNvGrpSpPr>
        </xdr:nvGrpSpPr>
        <xdr:grpSpPr bwMode="auto">
          <a:xfrm>
            <a:off x="5324475" y="409575"/>
            <a:ext cx="247650" cy="390525"/>
            <a:chOff x="6572250" y="323850"/>
            <a:chExt cx="247650" cy="390525"/>
          </a:xfrm>
        </xdr:grpSpPr>
        <xdr:sp macro="" textlink="">
          <xdr:nvSpPr>
            <xdr:cNvPr id="212" name="テキスト ボックス 21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13" name="テキスト ボックス 21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0" name="グループ化 13"/>
          <xdr:cNvGrpSpPr>
            <a:grpSpLocks/>
          </xdr:cNvGrpSpPr>
        </xdr:nvGrpSpPr>
        <xdr:grpSpPr bwMode="auto">
          <a:xfrm>
            <a:off x="5200650" y="457200"/>
            <a:ext cx="495300" cy="342900"/>
            <a:chOff x="5638800" y="295275"/>
            <a:chExt cx="495300" cy="342900"/>
          </a:xfrm>
        </xdr:grpSpPr>
        <xdr:sp macro="" textlink="">
          <xdr:nvSpPr>
            <xdr:cNvPr id="210" name="テキスト ボックス 20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1" name="テキスト ボックス 21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68</xdr:row>
      <xdr:rowOff>47625</xdr:rowOff>
    </xdr:from>
    <xdr:to>
      <xdr:col>51</xdr:col>
      <xdr:colOff>76200</xdr:colOff>
      <xdr:row>72</xdr:row>
      <xdr:rowOff>38100</xdr:rowOff>
    </xdr:to>
    <xdr:grpSp>
      <xdr:nvGrpSpPr>
        <xdr:cNvPr id="18396" name="グループ化 272"/>
        <xdr:cNvGrpSpPr>
          <a:grpSpLocks/>
        </xdr:cNvGrpSpPr>
      </xdr:nvGrpSpPr>
      <xdr:grpSpPr bwMode="auto">
        <a:xfrm>
          <a:off x="4696385" y="7925360"/>
          <a:ext cx="523315" cy="393887"/>
          <a:chOff x="5200650" y="409575"/>
          <a:chExt cx="495300" cy="390525"/>
        </a:xfrm>
      </xdr:grpSpPr>
      <xdr:grpSp>
        <xdr:nvGrpSpPr>
          <xdr:cNvPr id="19643" name="グループ化 12"/>
          <xdr:cNvGrpSpPr>
            <a:grpSpLocks/>
          </xdr:cNvGrpSpPr>
        </xdr:nvGrpSpPr>
        <xdr:grpSpPr bwMode="auto">
          <a:xfrm>
            <a:off x="5324475" y="409575"/>
            <a:ext cx="247650" cy="390525"/>
            <a:chOff x="6572250" y="323850"/>
            <a:chExt cx="247650" cy="390525"/>
          </a:xfrm>
        </xdr:grpSpPr>
        <xdr:sp macro="" textlink="">
          <xdr:nvSpPr>
            <xdr:cNvPr id="219" name="テキスト ボックス 218"/>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0" name="テキスト ボックス 219"/>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44" name="グループ化 13"/>
          <xdr:cNvGrpSpPr>
            <a:grpSpLocks/>
          </xdr:cNvGrpSpPr>
        </xdr:nvGrpSpPr>
        <xdr:grpSpPr bwMode="auto">
          <a:xfrm>
            <a:off x="5200650" y="457200"/>
            <a:ext cx="495300" cy="342900"/>
            <a:chOff x="5638800" y="295275"/>
            <a:chExt cx="495300" cy="342900"/>
          </a:xfrm>
        </xdr:grpSpPr>
        <xdr:sp macro="" textlink="">
          <xdr:nvSpPr>
            <xdr:cNvPr id="217" name="テキスト ボックス 21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8" name="テキスト ボックス 21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68</xdr:row>
      <xdr:rowOff>47625</xdr:rowOff>
    </xdr:from>
    <xdr:to>
      <xdr:col>105</xdr:col>
      <xdr:colOff>66675</xdr:colOff>
      <xdr:row>72</xdr:row>
      <xdr:rowOff>28575</xdr:rowOff>
    </xdr:to>
    <xdr:grpSp>
      <xdr:nvGrpSpPr>
        <xdr:cNvPr id="18397" name="グループ化 279"/>
        <xdr:cNvGrpSpPr>
          <a:grpSpLocks/>
        </xdr:cNvGrpSpPr>
      </xdr:nvGrpSpPr>
      <xdr:grpSpPr bwMode="auto">
        <a:xfrm>
          <a:off x="10132919" y="7925360"/>
          <a:ext cx="523315" cy="384362"/>
          <a:chOff x="5200650" y="409575"/>
          <a:chExt cx="495300" cy="390525"/>
        </a:xfrm>
      </xdr:grpSpPr>
      <xdr:grpSp>
        <xdr:nvGrpSpPr>
          <xdr:cNvPr id="19637" name="グループ化 12"/>
          <xdr:cNvGrpSpPr>
            <a:grpSpLocks/>
          </xdr:cNvGrpSpPr>
        </xdr:nvGrpSpPr>
        <xdr:grpSpPr bwMode="auto">
          <a:xfrm>
            <a:off x="5324475" y="409575"/>
            <a:ext cx="247650" cy="390525"/>
            <a:chOff x="6572250" y="323850"/>
            <a:chExt cx="247650" cy="390525"/>
          </a:xfrm>
        </xdr:grpSpPr>
        <xdr:sp macro="" textlink="">
          <xdr:nvSpPr>
            <xdr:cNvPr id="226" name="テキスト ボックス 225"/>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7" name="テキスト ボックス 226"/>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8" name="グループ化 13"/>
          <xdr:cNvGrpSpPr>
            <a:grpSpLocks/>
          </xdr:cNvGrpSpPr>
        </xdr:nvGrpSpPr>
        <xdr:grpSpPr bwMode="auto">
          <a:xfrm>
            <a:off x="5200650" y="457200"/>
            <a:ext cx="495300" cy="342900"/>
            <a:chOff x="5638800" y="295275"/>
            <a:chExt cx="495300" cy="342900"/>
          </a:xfrm>
        </xdr:grpSpPr>
        <xdr:sp macro="" textlink="">
          <xdr:nvSpPr>
            <xdr:cNvPr id="224" name="テキスト ボックス 223"/>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25" name="テキスト ボックス 224"/>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80</xdr:row>
      <xdr:rowOff>38100</xdr:rowOff>
    </xdr:from>
    <xdr:to>
      <xdr:col>51</xdr:col>
      <xdr:colOff>76200</xdr:colOff>
      <xdr:row>84</xdr:row>
      <xdr:rowOff>28575</xdr:rowOff>
    </xdr:to>
    <xdr:grpSp>
      <xdr:nvGrpSpPr>
        <xdr:cNvPr id="18398" name="グループ化 286"/>
        <xdr:cNvGrpSpPr>
          <a:grpSpLocks/>
        </xdr:cNvGrpSpPr>
      </xdr:nvGrpSpPr>
      <xdr:grpSpPr bwMode="auto">
        <a:xfrm>
          <a:off x="4696385" y="9159688"/>
          <a:ext cx="523315" cy="393887"/>
          <a:chOff x="5200650" y="409575"/>
          <a:chExt cx="495300" cy="390525"/>
        </a:xfrm>
      </xdr:grpSpPr>
      <xdr:grpSp>
        <xdr:nvGrpSpPr>
          <xdr:cNvPr id="19631" name="グループ化 12"/>
          <xdr:cNvGrpSpPr>
            <a:grpSpLocks/>
          </xdr:cNvGrpSpPr>
        </xdr:nvGrpSpPr>
        <xdr:grpSpPr bwMode="auto">
          <a:xfrm>
            <a:off x="5324475" y="409575"/>
            <a:ext cx="247650" cy="390525"/>
            <a:chOff x="6572250" y="323850"/>
            <a:chExt cx="247650" cy="390525"/>
          </a:xfrm>
        </xdr:grpSpPr>
        <xdr:sp macro="" textlink="">
          <xdr:nvSpPr>
            <xdr:cNvPr id="233" name="テキスト ボックス 232"/>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34" name="テキスト ボックス 233"/>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2" name="グループ化 13"/>
          <xdr:cNvGrpSpPr>
            <a:grpSpLocks/>
          </xdr:cNvGrpSpPr>
        </xdr:nvGrpSpPr>
        <xdr:grpSpPr bwMode="auto">
          <a:xfrm>
            <a:off x="5200650" y="457200"/>
            <a:ext cx="495300" cy="342900"/>
            <a:chOff x="5638800" y="295275"/>
            <a:chExt cx="495300" cy="342900"/>
          </a:xfrm>
        </xdr:grpSpPr>
        <xdr:sp macro="" textlink="">
          <xdr:nvSpPr>
            <xdr:cNvPr id="231" name="テキスト ボックス 23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2" name="テキスト ボックス 23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80</xdr:row>
      <xdr:rowOff>38100</xdr:rowOff>
    </xdr:from>
    <xdr:to>
      <xdr:col>105</xdr:col>
      <xdr:colOff>66675</xdr:colOff>
      <xdr:row>84</xdr:row>
      <xdr:rowOff>19050</xdr:rowOff>
    </xdr:to>
    <xdr:grpSp>
      <xdr:nvGrpSpPr>
        <xdr:cNvPr id="18399" name="グループ化 293"/>
        <xdr:cNvGrpSpPr>
          <a:grpSpLocks/>
        </xdr:cNvGrpSpPr>
      </xdr:nvGrpSpPr>
      <xdr:grpSpPr bwMode="auto">
        <a:xfrm>
          <a:off x="10132919" y="9159688"/>
          <a:ext cx="523315" cy="384362"/>
          <a:chOff x="5200650" y="409575"/>
          <a:chExt cx="495300" cy="390525"/>
        </a:xfrm>
      </xdr:grpSpPr>
      <xdr:grpSp>
        <xdr:nvGrpSpPr>
          <xdr:cNvPr id="19625" name="グループ化 12"/>
          <xdr:cNvGrpSpPr>
            <a:grpSpLocks/>
          </xdr:cNvGrpSpPr>
        </xdr:nvGrpSpPr>
        <xdr:grpSpPr bwMode="auto">
          <a:xfrm>
            <a:off x="5324475" y="409575"/>
            <a:ext cx="247650" cy="390525"/>
            <a:chOff x="6572250" y="323850"/>
            <a:chExt cx="247650" cy="390525"/>
          </a:xfrm>
        </xdr:grpSpPr>
        <xdr:sp macro="" textlink="">
          <xdr:nvSpPr>
            <xdr:cNvPr id="240" name="テキスト ボックス 239"/>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1" name="テキスト ボックス 240"/>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6" name="グループ化 13"/>
          <xdr:cNvGrpSpPr>
            <a:grpSpLocks/>
          </xdr:cNvGrpSpPr>
        </xdr:nvGrpSpPr>
        <xdr:grpSpPr bwMode="auto">
          <a:xfrm>
            <a:off x="5200650" y="457200"/>
            <a:ext cx="495300" cy="342900"/>
            <a:chOff x="5638800" y="295275"/>
            <a:chExt cx="495300" cy="342900"/>
          </a:xfrm>
        </xdr:grpSpPr>
        <xdr:sp macro="" textlink="">
          <xdr:nvSpPr>
            <xdr:cNvPr id="238" name="テキスト ボックス 237"/>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9" name="テキスト ボックス 238"/>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85</xdr:row>
      <xdr:rowOff>38100</xdr:rowOff>
    </xdr:from>
    <xdr:to>
      <xdr:col>51</xdr:col>
      <xdr:colOff>76200</xdr:colOff>
      <xdr:row>89</xdr:row>
      <xdr:rowOff>19050</xdr:rowOff>
    </xdr:to>
    <xdr:grpSp>
      <xdr:nvGrpSpPr>
        <xdr:cNvPr id="18400" name="グループ化 300"/>
        <xdr:cNvGrpSpPr>
          <a:grpSpLocks/>
        </xdr:cNvGrpSpPr>
      </xdr:nvGrpSpPr>
      <xdr:grpSpPr bwMode="auto">
        <a:xfrm>
          <a:off x="4696385" y="9663953"/>
          <a:ext cx="523315" cy="384362"/>
          <a:chOff x="5200650" y="409575"/>
          <a:chExt cx="495300" cy="390525"/>
        </a:xfrm>
      </xdr:grpSpPr>
      <xdr:grpSp>
        <xdr:nvGrpSpPr>
          <xdr:cNvPr id="19619" name="グループ化 12"/>
          <xdr:cNvGrpSpPr>
            <a:grpSpLocks/>
          </xdr:cNvGrpSpPr>
        </xdr:nvGrpSpPr>
        <xdr:grpSpPr bwMode="auto">
          <a:xfrm>
            <a:off x="5324475" y="409575"/>
            <a:ext cx="247650" cy="390525"/>
            <a:chOff x="6572250" y="323850"/>
            <a:chExt cx="247650" cy="390525"/>
          </a:xfrm>
        </xdr:grpSpPr>
        <xdr:sp macro="" textlink="">
          <xdr:nvSpPr>
            <xdr:cNvPr id="247" name="テキスト ボックス 246"/>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8" name="テキスト ボックス 247"/>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0" name="グループ化 13"/>
          <xdr:cNvGrpSpPr>
            <a:grpSpLocks/>
          </xdr:cNvGrpSpPr>
        </xdr:nvGrpSpPr>
        <xdr:grpSpPr bwMode="auto">
          <a:xfrm>
            <a:off x="5200650" y="457200"/>
            <a:ext cx="495300" cy="342900"/>
            <a:chOff x="5638800" y="295275"/>
            <a:chExt cx="495300" cy="342900"/>
          </a:xfrm>
        </xdr:grpSpPr>
        <xdr:sp macro="" textlink="">
          <xdr:nvSpPr>
            <xdr:cNvPr id="245" name="テキスト ボックス 244"/>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46" name="テキスト ボックス 245"/>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85</xdr:row>
      <xdr:rowOff>38100</xdr:rowOff>
    </xdr:from>
    <xdr:to>
      <xdr:col>105</xdr:col>
      <xdr:colOff>66675</xdr:colOff>
      <xdr:row>89</xdr:row>
      <xdr:rowOff>28575</xdr:rowOff>
    </xdr:to>
    <xdr:grpSp>
      <xdr:nvGrpSpPr>
        <xdr:cNvPr id="18401" name="グループ化 307"/>
        <xdr:cNvGrpSpPr>
          <a:grpSpLocks/>
        </xdr:cNvGrpSpPr>
      </xdr:nvGrpSpPr>
      <xdr:grpSpPr bwMode="auto">
        <a:xfrm>
          <a:off x="10132919" y="9663953"/>
          <a:ext cx="523315" cy="393887"/>
          <a:chOff x="5200650" y="409575"/>
          <a:chExt cx="495300" cy="390525"/>
        </a:xfrm>
      </xdr:grpSpPr>
      <xdr:grpSp>
        <xdr:nvGrpSpPr>
          <xdr:cNvPr id="19613" name="グループ化 12"/>
          <xdr:cNvGrpSpPr>
            <a:grpSpLocks/>
          </xdr:cNvGrpSpPr>
        </xdr:nvGrpSpPr>
        <xdr:grpSpPr bwMode="auto">
          <a:xfrm>
            <a:off x="5324475" y="409575"/>
            <a:ext cx="247650" cy="390525"/>
            <a:chOff x="6572250" y="323850"/>
            <a:chExt cx="247650" cy="390525"/>
          </a:xfrm>
        </xdr:grpSpPr>
        <xdr:sp macro="" textlink="">
          <xdr:nvSpPr>
            <xdr:cNvPr id="254" name="テキスト ボックス 253"/>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55" name="テキスト ボックス 254"/>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14" name="グループ化 13"/>
          <xdr:cNvGrpSpPr>
            <a:grpSpLocks/>
          </xdr:cNvGrpSpPr>
        </xdr:nvGrpSpPr>
        <xdr:grpSpPr bwMode="auto">
          <a:xfrm>
            <a:off x="5200650" y="457200"/>
            <a:ext cx="495300" cy="342900"/>
            <a:chOff x="5638800" y="295275"/>
            <a:chExt cx="495300" cy="342900"/>
          </a:xfrm>
        </xdr:grpSpPr>
        <xdr:sp macro="" textlink="">
          <xdr:nvSpPr>
            <xdr:cNvPr id="252" name="テキスト ボックス 25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53" name="テキスト ボックス 25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90</xdr:row>
      <xdr:rowOff>38100</xdr:rowOff>
    </xdr:from>
    <xdr:to>
      <xdr:col>51</xdr:col>
      <xdr:colOff>85725</xdr:colOff>
      <xdr:row>94</xdr:row>
      <xdr:rowOff>19050</xdr:rowOff>
    </xdr:to>
    <xdr:grpSp>
      <xdr:nvGrpSpPr>
        <xdr:cNvPr id="18402" name="グループ化 314"/>
        <xdr:cNvGrpSpPr>
          <a:grpSpLocks/>
        </xdr:cNvGrpSpPr>
      </xdr:nvGrpSpPr>
      <xdr:grpSpPr bwMode="auto">
        <a:xfrm>
          <a:off x="4705910" y="10168218"/>
          <a:ext cx="523315" cy="384361"/>
          <a:chOff x="5200650" y="409575"/>
          <a:chExt cx="495300" cy="390525"/>
        </a:xfrm>
      </xdr:grpSpPr>
      <xdr:grpSp>
        <xdr:nvGrpSpPr>
          <xdr:cNvPr id="19607" name="グループ化 12"/>
          <xdr:cNvGrpSpPr>
            <a:grpSpLocks/>
          </xdr:cNvGrpSpPr>
        </xdr:nvGrpSpPr>
        <xdr:grpSpPr bwMode="auto">
          <a:xfrm>
            <a:off x="5324475" y="409575"/>
            <a:ext cx="247650" cy="390525"/>
            <a:chOff x="6572250" y="323850"/>
            <a:chExt cx="247650" cy="390525"/>
          </a:xfrm>
        </xdr:grpSpPr>
        <xdr:sp macro="" textlink="">
          <xdr:nvSpPr>
            <xdr:cNvPr id="261" name="テキスト ボックス 260"/>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62" name="テキスト ボックス 261"/>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08" name="グループ化 13"/>
          <xdr:cNvGrpSpPr>
            <a:grpSpLocks/>
          </xdr:cNvGrpSpPr>
        </xdr:nvGrpSpPr>
        <xdr:grpSpPr bwMode="auto">
          <a:xfrm>
            <a:off x="5200650" y="457200"/>
            <a:ext cx="495300" cy="342900"/>
            <a:chOff x="5638800" y="295275"/>
            <a:chExt cx="495300" cy="342900"/>
          </a:xfrm>
        </xdr:grpSpPr>
        <xdr:sp macro="" textlink="">
          <xdr:nvSpPr>
            <xdr:cNvPr id="259" name="テキスト ボックス 25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60" name="テキスト ボックス 259"/>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95</xdr:row>
      <xdr:rowOff>38100</xdr:rowOff>
    </xdr:from>
    <xdr:to>
      <xdr:col>51</xdr:col>
      <xdr:colOff>85725</xdr:colOff>
      <xdr:row>99</xdr:row>
      <xdr:rowOff>28575</xdr:rowOff>
    </xdr:to>
    <xdr:grpSp>
      <xdr:nvGrpSpPr>
        <xdr:cNvPr id="18403" name="グループ化 321"/>
        <xdr:cNvGrpSpPr>
          <a:grpSpLocks/>
        </xdr:cNvGrpSpPr>
      </xdr:nvGrpSpPr>
      <xdr:grpSpPr bwMode="auto">
        <a:xfrm>
          <a:off x="4705910" y="10672482"/>
          <a:ext cx="523315" cy="393887"/>
          <a:chOff x="5200650" y="409575"/>
          <a:chExt cx="495300" cy="390525"/>
        </a:xfrm>
      </xdr:grpSpPr>
      <xdr:grpSp>
        <xdr:nvGrpSpPr>
          <xdr:cNvPr id="19601" name="グループ化 12"/>
          <xdr:cNvGrpSpPr>
            <a:grpSpLocks/>
          </xdr:cNvGrpSpPr>
        </xdr:nvGrpSpPr>
        <xdr:grpSpPr bwMode="auto">
          <a:xfrm>
            <a:off x="5324475" y="409575"/>
            <a:ext cx="247650" cy="390525"/>
            <a:chOff x="6572250" y="323850"/>
            <a:chExt cx="247650" cy="390525"/>
          </a:xfrm>
        </xdr:grpSpPr>
        <xdr:sp macro="" textlink="">
          <xdr:nvSpPr>
            <xdr:cNvPr id="268" name="テキスト ボックス 267"/>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69" name="テキスト ボックス 268"/>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02" name="グループ化 13"/>
          <xdr:cNvGrpSpPr>
            <a:grpSpLocks/>
          </xdr:cNvGrpSpPr>
        </xdr:nvGrpSpPr>
        <xdr:grpSpPr bwMode="auto">
          <a:xfrm>
            <a:off x="5200650" y="457200"/>
            <a:ext cx="495300" cy="342900"/>
            <a:chOff x="5638800" y="295275"/>
            <a:chExt cx="495300" cy="342900"/>
          </a:xfrm>
        </xdr:grpSpPr>
        <xdr:sp macro="" textlink="">
          <xdr:nvSpPr>
            <xdr:cNvPr id="266" name="テキスト ボックス 265"/>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67" name="テキスト ボックス 266"/>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100</xdr:row>
      <xdr:rowOff>38100</xdr:rowOff>
    </xdr:from>
    <xdr:to>
      <xdr:col>51</xdr:col>
      <xdr:colOff>76200</xdr:colOff>
      <xdr:row>104</xdr:row>
      <xdr:rowOff>28575</xdr:rowOff>
    </xdr:to>
    <xdr:grpSp>
      <xdr:nvGrpSpPr>
        <xdr:cNvPr id="18404" name="グループ化 328"/>
        <xdr:cNvGrpSpPr>
          <a:grpSpLocks/>
        </xdr:cNvGrpSpPr>
      </xdr:nvGrpSpPr>
      <xdr:grpSpPr bwMode="auto">
        <a:xfrm>
          <a:off x="4696385" y="11176747"/>
          <a:ext cx="523315" cy="393887"/>
          <a:chOff x="5200650" y="409575"/>
          <a:chExt cx="495300" cy="390525"/>
        </a:xfrm>
      </xdr:grpSpPr>
      <xdr:grpSp>
        <xdr:nvGrpSpPr>
          <xdr:cNvPr id="19595" name="グループ化 12"/>
          <xdr:cNvGrpSpPr>
            <a:grpSpLocks/>
          </xdr:cNvGrpSpPr>
        </xdr:nvGrpSpPr>
        <xdr:grpSpPr bwMode="auto">
          <a:xfrm>
            <a:off x="5324475" y="409575"/>
            <a:ext cx="247650" cy="390525"/>
            <a:chOff x="6572250" y="323850"/>
            <a:chExt cx="247650" cy="390525"/>
          </a:xfrm>
        </xdr:grpSpPr>
        <xdr:sp macro="" textlink="">
          <xdr:nvSpPr>
            <xdr:cNvPr id="275" name="テキスト ボックス 274"/>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76" name="テキスト ボックス 275"/>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6" name="グループ化 13"/>
          <xdr:cNvGrpSpPr>
            <a:grpSpLocks/>
          </xdr:cNvGrpSpPr>
        </xdr:nvGrpSpPr>
        <xdr:grpSpPr bwMode="auto">
          <a:xfrm>
            <a:off x="5200650" y="457200"/>
            <a:ext cx="495300" cy="342900"/>
            <a:chOff x="5638800" y="295275"/>
            <a:chExt cx="495300" cy="342900"/>
          </a:xfrm>
        </xdr:grpSpPr>
        <xdr:sp macro="" textlink="">
          <xdr:nvSpPr>
            <xdr:cNvPr id="273" name="テキスト ボックス 27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74" name="テキスト ボックス 27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100</xdr:row>
      <xdr:rowOff>38100</xdr:rowOff>
    </xdr:from>
    <xdr:to>
      <xdr:col>105</xdr:col>
      <xdr:colOff>66675</xdr:colOff>
      <xdr:row>104</xdr:row>
      <xdr:rowOff>19050</xdr:rowOff>
    </xdr:to>
    <xdr:grpSp>
      <xdr:nvGrpSpPr>
        <xdr:cNvPr id="18405" name="グループ化 335"/>
        <xdr:cNvGrpSpPr>
          <a:grpSpLocks/>
        </xdr:cNvGrpSpPr>
      </xdr:nvGrpSpPr>
      <xdr:grpSpPr bwMode="auto">
        <a:xfrm>
          <a:off x="10132919" y="11176747"/>
          <a:ext cx="523315" cy="384362"/>
          <a:chOff x="5200650" y="409575"/>
          <a:chExt cx="495300" cy="390525"/>
        </a:xfrm>
      </xdr:grpSpPr>
      <xdr:grpSp>
        <xdr:nvGrpSpPr>
          <xdr:cNvPr id="19589" name="グループ化 12"/>
          <xdr:cNvGrpSpPr>
            <a:grpSpLocks/>
          </xdr:cNvGrpSpPr>
        </xdr:nvGrpSpPr>
        <xdr:grpSpPr bwMode="auto">
          <a:xfrm>
            <a:off x="5324475" y="409575"/>
            <a:ext cx="247650" cy="390525"/>
            <a:chOff x="6572250" y="323850"/>
            <a:chExt cx="247650" cy="390525"/>
          </a:xfrm>
        </xdr:grpSpPr>
        <xdr:sp macro="" textlink="">
          <xdr:nvSpPr>
            <xdr:cNvPr id="282" name="テキスト ボックス 28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3" name="テキスト ボックス 28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0" name="グループ化 13"/>
          <xdr:cNvGrpSpPr>
            <a:grpSpLocks/>
          </xdr:cNvGrpSpPr>
        </xdr:nvGrpSpPr>
        <xdr:grpSpPr bwMode="auto">
          <a:xfrm>
            <a:off x="5200650" y="457200"/>
            <a:ext cx="495300" cy="342900"/>
            <a:chOff x="5638800" y="295275"/>
            <a:chExt cx="495300" cy="342900"/>
          </a:xfrm>
        </xdr:grpSpPr>
        <xdr:sp macro="" textlink="">
          <xdr:nvSpPr>
            <xdr:cNvPr id="280" name="テキスト ボックス 27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1" name="テキスト ボックス 28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28</xdr:col>
      <xdr:colOff>47625</xdr:colOff>
      <xdr:row>107</xdr:row>
      <xdr:rowOff>57150</xdr:rowOff>
    </xdr:from>
    <xdr:to>
      <xdr:col>33</xdr:col>
      <xdr:colOff>66675</xdr:colOff>
      <xdr:row>111</xdr:row>
      <xdr:rowOff>47625</xdr:rowOff>
    </xdr:to>
    <xdr:grpSp>
      <xdr:nvGrpSpPr>
        <xdr:cNvPr id="18406" name="グループ化 342"/>
        <xdr:cNvGrpSpPr>
          <a:grpSpLocks/>
        </xdr:cNvGrpSpPr>
      </xdr:nvGrpSpPr>
      <xdr:grpSpPr bwMode="auto">
        <a:xfrm>
          <a:off x="2871507" y="11901768"/>
          <a:ext cx="523315" cy="393886"/>
          <a:chOff x="5200650" y="409575"/>
          <a:chExt cx="495300" cy="390525"/>
        </a:xfrm>
      </xdr:grpSpPr>
      <xdr:grpSp>
        <xdr:nvGrpSpPr>
          <xdr:cNvPr id="19583" name="グループ化 12"/>
          <xdr:cNvGrpSpPr>
            <a:grpSpLocks/>
          </xdr:cNvGrpSpPr>
        </xdr:nvGrpSpPr>
        <xdr:grpSpPr bwMode="auto">
          <a:xfrm>
            <a:off x="5324475" y="409575"/>
            <a:ext cx="247650" cy="390525"/>
            <a:chOff x="6572250" y="323850"/>
            <a:chExt cx="247650" cy="390525"/>
          </a:xfrm>
        </xdr:grpSpPr>
        <xdr:sp macro="" textlink="">
          <xdr:nvSpPr>
            <xdr:cNvPr id="289" name="テキスト ボックス 288"/>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0" name="テキスト ボックス 289"/>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84" name="グループ化 13"/>
          <xdr:cNvGrpSpPr>
            <a:grpSpLocks/>
          </xdr:cNvGrpSpPr>
        </xdr:nvGrpSpPr>
        <xdr:grpSpPr bwMode="auto">
          <a:xfrm>
            <a:off x="5200650" y="457200"/>
            <a:ext cx="495300" cy="342900"/>
            <a:chOff x="5638800" y="295275"/>
            <a:chExt cx="495300" cy="342900"/>
          </a:xfrm>
        </xdr:grpSpPr>
        <xdr:sp macro="" textlink="">
          <xdr:nvSpPr>
            <xdr:cNvPr id="287" name="テキスト ボックス 28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8" name="テキスト ボックス 28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79</xdr:col>
      <xdr:colOff>38100</xdr:colOff>
      <xdr:row>107</xdr:row>
      <xdr:rowOff>66675</xdr:rowOff>
    </xdr:from>
    <xdr:to>
      <xdr:col>84</xdr:col>
      <xdr:colOff>57150</xdr:colOff>
      <xdr:row>111</xdr:row>
      <xdr:rowOff>57150</xdr:rowOff>
    </xdr:to>
    <xdr:grpSp>
      <xdr:nvGrpSpPr>
        <xdr:cNvPr id="18407" name="グループ化 349"/>
        <xdr:cNvGrpSpPr>
          <a:grpSpLocks/>
        </xdr:cNvGrpSpPr>
      </xdr:nvGrpSpPr>
      <xdr:grpSpPr bwMode="auto">
        <a:xfrm>
          <a:off x="8005482" y="11911293"/>
          <a:ext cx="523315" cy="393886"/>
          <a:chOff x="5200650" y="409575"/>
          <a:chExt cx="495300" cy="390525"/>
        </a:xfrm>
      </xdr:grpSpPr>
      <xdr:grpSp>
        <xdr:nvGrpSpPr>
          <xdr:cNvPr id="19577" name="グループ化 12"/>
          <xdr:cNvGrpSpPr>
            <a:grpSpLocks/>
          </xdr:cNvGrpSpPr>
        </xdr:nvGrpSpPr>
        <xdr:grpSpPr bwMode="auto">
          <a:xfrm>
            <a:off x="5324475" y="409575"/>
            <a:ext cx="247650" cy="390525"/>
            <a:chOff x="6572250" y="323850"/>
            <a:chExt cx="247650" cy="390525"/>
          </a:xfrm>
        </xdr:grpSpPr>
        <xdr:sp macro="" textlink="">
          <xdr:nvSpPr>
            <xdr:cNvPr id="296" name="テキスト ボックス 295"/>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7" name="テキスト ボックス 296"/>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8" name="グループ化 13"/>
          <xdr:cNvGrpSpPr>
            <a:grpSpLocks/>
          </xdr:cNvGrpSpPr>
        </xdr:nvGrpSpPr>
        <xdr:grpSpPr bwMode="auto">
          <a:xfrm>
            <a:off x="5200650" y="457200"/>
            <a:ext cx="495300" cy="342900"/>
            <a:chOff x="5638800" y="295275"/>
            <a:chExt cx="495300" cy="342900"/>
          </a:xfrm>
        </xdr:grpSpPr>
        <xdr:sp macro="" textlink="">
          <xdr:nvSpPr>
            <xdr:cNvPr id="294" name="テキスト ボックス 293"/>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95" name="テキスト ボックス 294"/>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7</xdr:col>
      <xdr:colOff>57150</xdr:colOff>
      <xdr:row>113</xdr:row>
      <xdr:rowOff>19050</xdr:rowOff>
    </xdr:from>
    <xdr:to>
      <xdr:col>12</xdr:col>
      <xdr:colOff>76200</xdr:colOff>
      <xdr:row>117</xdr:row>
      <xdr:rowOff>0</xdr:rowOff>
    </xdr:to>
    <xdr:grpSp>
      <xdr:nvGrpSpPr>
        <xdr:cNvPr id="18408" name="グループ化 364"/>
        <xdr:cNvGrpSpPr>
          <a:grpSpLocks/>
        </xdr:cNvGrpSpPr>
      </xdr:nvGrpSpPr>
      <xdr:grpSpPr bwMode="auto">
        <a:xfrm>
          <a:off x="763121" y="12468785"/>
          <a:ext cx="523314" cy="384362"/>
          <a:chOff x="5200650" y="409575"/>
          <a:chExt cx="495300" cy="390525"/>
        </a:xfrm>
      </xdr:grpSpPr>
      <xdr:grpSp>
        <xdr:nvGrpSpPr>
          <xdr:cNvPr id="19571" name="グループ化 12"/>
          <xdr:cNvGrpSpPr>
            <a:grpSpLocks/>
          </xdr:cNvGrpSpPr>
        </xdr:nvGrpSpPr>
        <xdr:grpSpPr bwMode="auto">
          <a:xfrm>
            <a:off x="5324475" y="409575"/>
            <a:ext cx="247650" cy="390525"/>
            <a:chOff x="6572250" y="323850"/>
            <a:chExt cx="247650" cy="390525"/>
          </a:xfrm>
        </xdr:grpSpPr>
        <xdr:sp macro="" textlink="">
          <xdr:nvSpPr>
            <xdr:cNvPr id="303" name="テキスト ボックス 302"/>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04" name="テキスト ボックス 303"/>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2" name="グループ化 13"/>
          <xdr:cNvGrpSpPr>
            <a:grpSpLocks/>
          </xdr:cNvGrpSpPr>
        </xdr:nvGrpSpPr>
        <xdr:grpSpPr bwMode="auto">
          <a:xfrm>
            <a:off x="5200650" y="457200"/>
            <a:ext cx="495300" cy="342900"/>
            <a:chOff x="5638800" y="295275"/>
            <a:chExt cx="495300" cy="342900"/>
          </a:xfrm>
        </xdr:grpSpPr>
        <xdr:sp macro="" textlink="">
          <xdr:nvSpPr>
            <xdr:cNvPr id="301" name="テキスト ボックス 300"/>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2" name="テキスト ボックス 301"/>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19</xdr:col>
      <xdr:colOff>47625</xdr:colOff>
      <xdr:row>113</xdr:row>
      <xdr:rowOff>19050</xdr:rowOff>
    </xdr:from>
    <xdr:to>
      <xdr:col>24</xdr:col>
      <xdr:colOff>66675</xdr:colOff>
      <xdr:row>117</xdr:row>
      <xdr:rowOff>9525</xdr:rowOff>
    </xdr:to>
    <xdr:grpSp>
      <xdr:nvGrpSpPr>
        <xdr:cNvPr id="18409" name="グループ化 371"/>
        <xdr:cNvGrpSpPr>
          <a:grpSpLocks/>
        </xdr:cNvGrpSpPr>
      </xdr:nvGrpSpPr>
      <xdr:grpSpPr bwMode="auto">
        <a:xfrm>
          <a:off x="1963831" y="12468785"/>
          <a:ext cx="523315" cy="393887"/>
          <a:chOff x="5200650" y="409575"/>
          <a:chExt cx="495300" cy="390525"/>
        </a:xfrm>
      </xdr:grpSpPr>
      <xdr:grpSp>
        <xdr:nvGrpSpPr>
          <xdr:cNvPr id="19565" name="グループ化 12"/>
          <xdr:cNvGrpSpPr>
            <a:grpSpLocks/>
          </xdr:cNvGrpSpPr>
        </xdr:nvGrpSpPr>
        <xdr:grpSpPr bwMode="auto">
          <a:xfrm>
            <a:off x="5324475" y="409575"/>
            <a:ext cx="247650" cy="390525"/>
            <a:chOff x="6572250" y="323850"/>
            <a:chExt cx="247650" cy="390525"/>
          </a:xfrm>
        </xdr:grpSpPr>
        <xdr:sp macro="" textlink="">
          <xdr:nvSpPr>
            <xdr:cNvPr id="310" name="テキスト ボックス 309"/>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1" name="テキスト ボックス 310"/>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6" name="グループ化 13"/>
          <xdr:cNvGrpSpPr>
            <a:grpSpLocks/>
          </xdr:cNvGrpSpPr>
        </xdr:nvGrpSpPr>
        <xdr:grpSpPr bwMode="auto">
          <a:xfrm>
            <a:off x="5200650" y="457200"/>
            <a:ext cx="495300" cy="342900"/>
            <a:chOff x="5638800" y="295275"/>
            <a:chExt cx="495300" cy="342900"/>
          </a:xfrm>
        </xdr:grpSpPr>
        <xdr:sp macro="" textlink="">
          <xdr:nvSpPr>
            <xdr:cNvPr id="308" name="テキスト ボックス 307"/>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9" name="テキスト ボックス 308"/>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31</xdr:col>
      <xdr:colOff>57150</xdr:colOff>
      <xdr:row>113</xdr:row>
      <xdr:rowOff>19050</xdr:rowOff>
    </xdr:from>
    <xdr:to>
      <xdr:col>36</xdr:col>
      <xdr:colOff>66675</xdr:colOff>
      <xdr:row>117</xdr:row>
      <xdr:rowOff>9525</xdr:rowOff>
    </xdr:to>
    <xdr:grpSp>
      <xdr:nvGrpSpPr>
        <xdr:cNvPr id="18410" name="グループ化 378"/>
        <xdr:cNvGrpSpPr>
          <a:grpSpLocks/>
        </xdr:cNvGrpSpPr>
      </xdr:nvGrpSpPr>
      <xdr:grpSpPr bwMode="auto">
        <a:xfrm>
          <a:off x="3183591" y="12468785"/>
          <a:ext cx="513790" cy="393887"/>
          <a:chOff x="5200650" y="409575"/>
          <a:chExt cx="495300" cy="390525"/>
        </a:xfrm>
      </xdr:grpSpPr>
      <xdr:grpSp>
        <xdr:nvGrpSpPr>
          <xdr:cNvPr id="19559" name="グループ化 12"/>
          <xdr:cNvGrpSpPr>
            <a:grpSpLocks/>
          </xdr:cNvGrpSpPr>
        </xdr:nvGrpSpPr>
        <xdr:grpSpPr bwMode="auto">
          <a:xfrm>
            <a:off x="5324475" y="409575"/>
            <a:ext cx="247650" cy="390525"/>
            <a:chOff x="6572250" y="323850"/>
            <a:chExt cx="247650" cy="390525"/>
          </a:xfrm>
        </xdr:grpSpPr>
        <xdr:sp macro="" textlink="">
          <xdr:nvSpPr>
            <xdr:cNvPr id="317" name="テキスト ボックス 316"/>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8" name="テキスト ボックス 317"/>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0" name="グループ化 13"/>
          <xdr:cNvGrpSpPr>
            <a:grpSpLocks/>
          </xdr:cNvGrpSpPr>
        </xdr:nvGrpSpPr>
        <xdr:grpSpPr bwMode="auto">
          <a:xfrm>
            <a:off x="5200650" y="457200"/>
            <a:ext cx="495300" cy="342900"/>
            <a:chOff x="5638800" y="295275"/>
            <a:chExt cx="495300" cy="342900"/>
          </a:xfrm>
        </xdr:grpSpPr>
        <xdr:sp macro="" textlink="">
          <xdr:nvSpPr>
            <xdr:cNvPr id="315" name="テキスト ボックス 31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16" name="テキスト ボックス 31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57150</xdr:colOff>
      <xdr:row>113</xdr:row>
      <xdr:rowOff>9525</xdr:rowOff>
    </xdr:from>
    <xdr:to>
      <xdr:col>48</xdr:col>
      <xdr:colOff>66675</xdr:colOff>
      <xdr:row>117</xdr:row>
      <xdr:rowOff>0</xdr:rowOff>
    </xdr:to>
    <xdr:grpSp>
      <xdr:nvGrpSpPr>
        <xdr:cNvPr id="18411" name="グループ化 385"/>
        <xdr:cNvGrpSpPr>
          <a:grpSpLocks/>
        </xdr:cNvGrpSpPr>
      </xdr:nvGrpSpPr>
      <xdr:grpSpPr bwMode="auto">
        <a:xfrm>
          <a:off x="4393826" y="12459260"/>
          <a:ext cx="513790" cy="393887"/>
          <a:chOff x="5200650" y="409575"/>
          <a:chExt cx="495300" cy="390525"/>
        </a:xfrm>
      </xdr:grpSpPr>
      <xdr:grpSp>
        <xdr:nvGrpSpPr>
          <xdr:cNvPr id="19553" name="グループ化 12"/>
          <xdr:cNvGrpSpPr>
            <a:grpSpLocks/>
          </xdr:cNvGrpSpPr>
        </xdr:nvGrpSpPr>
        <xdr:grpSpPr bwMode="auto">
          <a:xfrm>
            <a:off x="5324475" y="409575"/>
            <a:ext cx="247650" cy="390525"/>
            <a:chOff x="6572250" y="323850"/>
            <a:chExt cx="247650" cy="390525"/>
          </a:xfrm>
        </xdr:grpSpPr>
        <xdr:sp macro="" textlink="">
          <xdr:nvSpPr>
            <xdr:cNvPr id="324" name="テキスト ボックス 323"/>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25" name="テキスト ボックス 324"/>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54" name="グループ化 13"/>
          <xdr:cNvGrpSpPr>
            <a:grpSpLocks/>
          </xdr:cNvGrpSpPr>
        </xdr:nvGrpSpPr>
        <xdr:grpSpPr bwMode="auto">
          <a:xfrm>
            <a:off x="5200650" y="457200"/>
            <a:ext cx="495300" cy="342900"/>
            <a:chOff x="5638800" y="295275"/>
            <a:chExt cx="495300" cy="342900"/>
          </a:xfrm>
        </xdr:grpSpPr>
        <xdr:sp macro="" textlink="">
          <xdr:nvSpPr>
            <xdr:cNvPr id="322" name="テキスト ボックス 32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23" name="テキスト ボックス 32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49</xdr:col>
      <xdr:colOff>47625</xdr:colOff>
      <xdr:row>131</xdr:row>
      <xdr:rowOff>57150</xdr:rowOff>
    </xdr:from>
    <xdr:to>
      <xdr:col>54</xdr:col>
      <xdr:colOff>57150</xdr:colOff>
      <xdr:row>135</xdr:row>
      <xdr:rowOff>38100</xdr:rowOff>
    </xdr:to>
    <xdr:grpSp>
      <xdr:nvGrpSpPr>
        <xdr:cNvPr id="18412" name="グループ化 399"/>
        <xdr:cNvGrpSpPr>
          <a:grpSpLocks/>
        </xdr:cNvGrpSpPr>
      </xdr:nvGrpSpPr>
      <xdr:grpSpPr bwMode="auto">
        <a:xfrm>
          <a:off x="4989419" y="14277415"/>
          <a:ext cx="513790" cy="384361"/>
          <a:chOff x="5200650" y="409575"/>
          <a:chExt cx="495300" cy="390525"/>
        </a:xfrm>
      </xdr:grpSpPr>
      <xdr:grpSp>
        <xdr:nvGrpSpPr>
          <xdr:cNvPr id="19547" name="グループ化 12"/>
          <xdr:cNvGrpSpPr>
            <a:grpSpLocks/>
          </xdr:cNvGrpSpPr>
        </xdr:nvGrpSpPr>
        <xdr:grpSpPr bwMode="auto">
          <a:xfrm>
            <a:off x="5324475" y="409575"/>
            <a:ext cx="247650" cy="390525"/>
            <a:chOff x="6572250" y="323850"/>
            <a:chExt cx="247650" cy="390525"/>
          </a:xfrm>
        </xdr:grpSpPr>
        <xdr:sp macro="" textlink="">
          <xdr:nvSpPr>
            <xdr:cNvPr id="331" name="テキスト ボックス 330"/>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2" name="テキスト ボックス 331"/>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8" name="グループ化 13"/>
          <xdr:cNvGrpSpPr>
            <a:grpSpLocks/>
          </xdr:cNvGrpSpPr>
        </xdr:nvGrpSpPr>
        <xdr:grpSpPr bwMode="auto">
          <a:xfrm>
            <a:off x="5200650" y="457200"/>
            <a:ext cx="495300" cy="342900"/>
            <a:chOff x="5638800" y="295275"/>
            <a:chExt cx="495300" cy="342900"/>
          </a:xfrm>
        </xdr:grpSpPr>
        <xdr:sp macro="" textlink="">
          <xdr:nvSpPr>
            <xdr:cNvPr id="329" name="テキスト ボックス 32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0" name="テキスト ボックス 329"/>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50</xdr:col>
      <xdr:colOff>38100</xdr:colOff>
      <xdr:row>16</xdr:row>
      <xdr:rowOff>95250</xdr:rowOff>
    </xdr:from>
    <xdr:to>
      <xdr:col>55</xdr:col>
      <xdr:colOff>47625</xdr:colOff>
      <xdr:row>22</xdr:row>
      <xdr:rowOff>19050</xdr:rowOff>
    </xdr:to>
    <xdr:grpSp>
      <xdr:nvGrpSpPr>
        <xdr:cNvPr id="18413" name="グループ化 406"/>
        <xdr:cNvGrpSpPr>
          <a:grpSpLocks/>
        </xdr:cNvGrpSpPr>
      </xdr:nvGrpSpPr>
      <xdr:grpSpPr bwMode="auto">
        <a:xfrm>
          <a:off x="5080747" y="2907926"/>
          <a:ext cx="513790" cy="394448"/>
          <a:chOff x="5200650" y="409575"/>
          <a:chExt cx="495300" cy="390525"/>
        </a:xfrm>
      </xdr:grpSpPr>
      <xdr:grpSp>
        <xdr:nvGrpSpPr>
          <xdr:cNvPr id="19541" name="グループ化 12"/>
          <xdr:cNvGrpSpPr>
            <a:grpSpLocks/>
          </xdr:cNvGrpSpPr>
        </xdr:nvGrpSpPr>
        <xdr:grpSpPr bwMode="auto">
          <a:xfrm>
            <a:off x="5324475" y="409575"/>
            <a:ext cx="247650" cy="390525"/>
            <a:chOff x="6572250" y="323850"/>
            <a:chExt cx="247650" cy="390525"/>
          </a:xfrm>
        </xdr:grpSpPr>
        <xdr:sp macro="" textlink="">
          <xdr:nvSpPr>
            <xdr:cNvPr id="338" name="テキスト ボックス 337"/>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9" name="テキスト ボックス 338"/>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2" name="グループ化 13"/>
          <xdr:cNvGrpSpPr>
            <a:grpSpLocks/>
          </xdr:cNvGrpSpPr>
        </xdr:nvGrpSpPr>
        <xdr:grpSpPr bwMode="auto">
          <a:xfrm>
            <a:off x="5200650" y="457200"/>
            <a:ext cx="495300" cy="342900"/>
            <a:chOff x="5638800" y="295275"/>
            <a:chExt cx="495300" cy="342900"/>
          </a:xfrm>
        </xdr:grpSpPr>
        <xdr:sp macro="" textlink="">
          <xdr:nvSpPr>
            <xdr:cNvPr id="336" name="テキスト ボックス 33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7" name="テキスト ボックス 33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editAs="absolute">
    <xdr:from>
      <xdr:col>49</xdr:col>
      <xdr:colOff>38100</xdr:colOff>
      <xdr:row>179</xdr:row>
      <xdr:rowOff>85725</xdr:rowOff>
    </xdr:from>
    <xdr:to>
      <xdr:col>54</xdr:col>
      <xdr:colOff>57150</xdr:colOff>
      <xdr:row>185</xdr:row>
      <xdr:rowOff>9525</xdr:rowOff>
    </xdr:to>
    <xdr:grpSp>
      <xdr:nvGrpSpPr>
        <xdr:cNvPr id="18414" name="グループ化 413"/>
        <xdr:cNvGrpSpPr>
          <a:grpSpLocks/>
        </xdr:cNvGrpSpPr>
      </xdr:nvGrpSpPr>
      <xdr:grpSpPr bwMode="auto">
        <a:xfrm>
          <a:off x="4979894" y="19494313"/>
          <a:ext cx="523315" cy="394447"/>
          <a:chOff x="5200650" y="409575"/>
          <a:chExt cx="495300" cy="390525"/>
        </a:xfrm>
      </xdr:grpSpPr>
      <xdr:grpSp>
        <xdr:nvGrpSpPr>
          <xdr:cNvPr id="19535" name="グループ化 12"/>
          <xdr:cNvGrpSpPr>
            <a:grpSpLocks/>
          </xdr:cNvGrpSpPr>
        </xdr:nvGrpSpPr>
        <xdr:grpSpPr bwMode="auto">
          <a:xfrm>
            <a:off x="5324475" y="409575"/>
            <a:ext cx="247650" cy="390525"/>
            <a:chOff x="6572250" y="323850"/>
            <a:chExt cx="247650" cy="390525"/>
          </a:xfrm>
        </xdr:grpSpPr>
        <xdr:sp macro="" textlink="">
          <xdr:nvSpPr>
            <xdr:cNvPr id="345" name="テキスト ボックス 344"/>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46" name="テキスト ボックス 345"/>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6" name="グループ化 13"/>
          <xdr:cNvGrpSpPr>
            <a:grpSpLocks/>
          </xdr:cNvGrpSpPr>
        </xdr:nvGrpSpPr>
        <xdr:grpSpPr bwMode="auto">
          <a:xfrm>
            <a:off x="5200650" y="457200"/>
            <a:ext cx="495300" cy="342900"/>
            <a:chOff x="5638800" y="295275"/>
            <a:chExt cx="495300" cy="342900"/>
          </a:xfrm>
        </xdr:grpSpPr>
        <xdr:sp macro="" textlink="">
          <xdr:nvSpPr>
            <xdr:cNvPr id="343" name="テキスト ボックス 342"/>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44" name="テキスト ボックス 343"/>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15</xdr:col>
      <xdr:colOff>47625</xdr:colOff>
      <xdr:row>186</xdr:row>
      <xdr:rowOff>171450</xdr:rowOff>
    </xdr:from>
    <xdr:to>
      <xdr:col>20</xdr:col>
      <xdr:colOff>66675</xdr:colOff>
      <xdr:row>189</xdr:row>
      <xdr:rowOff>47625</xdr:rowOff>
    </xdr:to>
    <xdr:grpSp>
      <xdr:nvGrpSpPr>
        <xdr:cNvPr id="18415" name="グループ化 420"/>
        <xdr:cNvGrpSpPr>
          <a:grpSpLocks/>
        </xdr:cNvGrpSpPr>
      </xdr:nvGrpSpPr>
      <xdr:grpSpPr bwMode="auto">
        <a:xfrm>
          <a:off x="1560419" y="20106715"/>
          <a:ext cx="523315" cy="402851"/>
          <a:chOff x="5200650" y="409575"/>
          <a:chExt cx="495300" cy="390525"/>
        </a:xfrm>
      </xdr:grpSpPr>
      <xdr:grpSp>
        <xdr:nvGrpSpPr>
          <xdr:cNvPr id="19529" name="グループ化 12"/>
          <xdr:cNvGrpSpPr>
            <a:grpSpLocks/>
          </xdr:cNvGrpSpPr>
        </xdr:nvGrpSpPr>
        <xdr:grpSpPr bwMode="auto">
          <a:xfrm>
            <a:off x="5324475" y="409575"/>
            <a:ext cx="247650" cy="390525"/>
            <a:chOff x="6572250" y="323850"/>
            <a:chExt cx="247650" cy="390525"/>
          </a:xfrm>
        </xdr:grpSpPr>
        <xdr:sp macro="" textlink="">
          <xdr:nvSpPr>
            <xdr:cNvPr id="352" name="テキスト ボックス 35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53" name="テキスト ボックス 35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0" name="グループ化 13"/>
          <xdr:cNvGrpSpPr>
            <a:grpSpLocks/>
          </xdr:cNvGrpSpPr>
        </xdr:nvGrpSpPr>
        <xdr:grpSpPr bwMode="auto">
          <a:xfrm>
            <a:off x="5200650" y="457200"/>
            <a:ext cx="495300" cy="342900"/>
            <a:chOff x="5638800" y="295275"/>
            <a:chExt cx="495300" cy="342900"/>
          </a:xfrm>
        </xdr:grpSpPr>
        <xdr:sp macro="" textlink="">
          <xdr:nvSpPr>
            <xdr:cNvPr id="350" name="テキスト ボックス 34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1" name="テキスト ボックス 35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editAs="absolute">
    <xdr:from>
      <xdr:col>30</xdr:col>
      <xdr:colOff>66675</xdr:colOff>
      <xdr:row>186</xdr:row>
      <xdr:rowOff>171450</xdr:rowOff>
    </xdr:from>
    <xdr:to>
      <xdr:col>35</xdr:col>
      <xdr:colOff>76200</xdr:colOff>
      <xdr:row>189</xdr:row>
      <xdr:rowOff>38100</xdr:rowOff>
    </xdr:to>
    <xdr:grpSp>
      <xdr:nvGrpSpPr>
        <xdr:cNvPr id="18416" name="グループ化 427"/>
        <xdr:cNvGrpSpPr>
          <a:grpSpLocks/>
        </xdr:cNvGrpSpPr>
      </xdr:nvGrpSpPr>
      <xdr:grpSpPr bwMode="auto">
        <a:xfrm>
          <a:off x="3092263" y="20106715"/>
          <a:ext cx="513790" cy="393326"/>
          <a:chOff x="5200650" y="409575"/>
          <a:chExt cx="495300" cy="390525"/>
        </a:xfrm>
      </xdr:grpSpPr>
      <xdr:grpSp>
        <xdr:nvGrpSpPr>
          <xdr:cNvPr id="19523" name="グループ化 12"/>
          <xdr:cNvGrpSpPr>
            <a:grpSpLocks/>
          </xdr:cNvGrpSpPr>
        </xdr:nvGrpSpPr>
        <xdr:grpSpPr bwMode="auto">
          <a:xfrm>
            <a:off x="5324475" y="409575"/>
            <a:ext cx="247650" cy="390525"/>
            <a:chOff x="6572250" y="323850"/>
            <a:chExt cx="247650" cy="390525"/>
          </a:xfrm>
        </xdr:grpSpPr>
        <xdr:sp macro="" textlink="">
          <xdr:nvSpPr>
            <xdr:cNvPr id="359" name="テキスト ボックス 358"/>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0" name="テキスト ボックス 359"/>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24" name="グループ化 13"/>
          <xdr:cNvGrpSpPr>
            <a:grpSpLocks/>
          </xdr:cNvGrpSpPr>
        </xdr:nvGrpSpPr>
        <xdr:grpSpPr bwMode="auto">
          <a:xfrm>
            <a:off x="5200650" y="457200"/>
            <a:ext cx="495300" cy="342900"/>
            <a:chOff x="5638800" y="295275"/>
            <a:chExt cx="495300" cy="342900"/>
          </a:xfrm>
        </xdr:grpSpPr>
        <xdr:sp macro="" textlink="">
          <xdr:nvSpPr>
            <xdr:cNvPr id="357" name="テキスト ボックス 356"/>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8" name="テキスト ボックス 357"/>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63</xdr:col>
      <xdr:colOff>57150</xdr:colOff>
      <xdr:row>186</xdr:row>
      <xdr:rowOff>171450</xdr:rowOff>
    </xdr:from>
    <xdr:to>
      <xdr:col>68</xdr:col>
      <xdr:colOff>66675</xdr:colOff>
      <xdr:row>189</xdr:row>
      <xdr:rowOff>38100</xdr:rowOff>
    </xdr:to>
    <xdr:grpSp>
      <xdr:nvGrpSpPr>
        <xdr:cNvPr id="18417" name="グループ化 434"/>
        <xdr:cNvGrpSpPr>
          <a:grpSpLocks/>
        </xdr:cNvGrpSpPr>
      </xdr:nvGrpSpPr>
      <xdr:grpSpPr bwMode="auto">
        <a:xfrm>
          <a:off x="6410885" y="20106715"/>
          <a:ext cx="513790" cy="393326"/>
          <a:chOff x="5200650" y="409575"/>
          <a:chExt cx="495300" cy="390525"/>
        </a:xfrm>
      </xdr:grpSpPr>
      <xdr:grpSp>
        <xdr:nvGrpSpPr>
          <xdr:cNvPr id="19517" name="グループ化 12"/>
          <xdr:cNvGrpSpPr>
            <a:grpSpLocks/>
          </xdr:cNvGrpSpPr>
        </xdr:nvGrpSpPr>
        <xdr:grpSpPr bwMode="auto">
          <a:xfrm>
            <a:off x="5324475" y="409575"/>
            <a:ext cx="247650" cy="390525"/>
            <a:chOff x="6572250" y="323850"/>
            <a:chExt cx="247650" cy="390525"/>
          </a:xfrm>
        </xdr:grpSpPr>
        <xdr:sp macro="" textlink="">
          <xdr:nvSpPr>
            <xdr:cNvPr id="366" name="テキスト ボックス 365"/>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7" name="テキスト ボックス 366"/>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8" name="グループ化 13"/>
          <xdr:cNvGrpSpPr>
            <a:grpSpLocks/>
          </xdr:cNvGrpSpPr>
        </xdr:nvGrpSpPr>
        <xdr:grpSpPr bwMode="auto">
          <a:xfrm>
            <a:off x="5200650" y="457200"/>
            <a:ext cx="495300" cy="342900"/>
            <a:chOff x="5638800" y="295275"/>
            <a:chExt cx="495300" cy="342900"/>
          </a:xfrm>
        </xdr:grpSpPr>
        <xdr:sp macro="" textlink="">
          <xdr:nvSpPr>
            <xdr:cNvPr id="364" name="テキスト ボックス 363"/>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65" name="テキスト ボックス 364"/>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51</xdr:col>
      <xdr:colOff>76200</xdr:colOff>
      <xdr:row>192</xdr:row>
      <xdr:rowOff>19050</xdr:rowOff>
    </xdr:from>
    <xdr:to>
      <xdr:col>56</xdr:col>
      <xdr:colOff>76200</xdr:colOff>
      <xdr:row>194</xdr:row>
      <xdr:rowOff>47625</xdr:rowOff>
    </xdr:to>
    <xdr:grpSp>
      <xdr:nvGrpSpPr>
        <xdr:cNvPr id="18418" name="グループ化 441"/>
        <xdr:cNvGrpSpPr>
          <a:grpSpLocks/>
        </xdr:cNvGrpSpPr>
      </xdr:nvGrpSpPr>
      <xdr:grpSpPr bwMode="auto">
        <a:xfrm>
          <a:off x="5219700" y="20794756"/>
          <a:ext cx="504265" cy="387163"/>
          <a:chOff x="5200650" y="409575"/>
          <a:chExt cx="495300" cy="390525"/>
        </a:xfrm>
      </xdr:grpSpPr>
      <xdr:grpSp>
        <xdr:nvGrpSpPr>
          <xdr:cNvPr id="19511" name="グループ化 12"/>
          <xdr:cNvGrpSpPr>
            <a:grpSpLocks/>
          </xdr:cNvGrpSpPr>
        </xdr:nvGrpSpPr>
        <xdr:grpSpPr bwMode="auto">
          <a:xfrm>
            <a:off x="5324475" y="409575"/>
            <a:ext cx="247650" cy="390525"/>
            <a:chOff x="6572250" y="323850"/>
            <a:chExt cx="247650" cy="390525"/>
          </a:xfrm>
        </xdr:grpSpPr>
        <xdr:sp macro="" textlink="">
          <xdr:nvSpPr>
            <xdr:cNvPr id="373" name="テキスト ボックス 372"/>
            <xdr:cNvSpPr txBox="1"/>
          </xdr:nvSpPr>
          <xdr:spPr>
            <a:xfrm rot="5400000">
              <a:off x="6771227" y="258603"/>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74" name="テキスト ボックス 373"/>
            <xdr:cNvSpPr txBox="1"/>
          </xdr:nvSpPr>
          <xdr:spPr>
            <a:xfrm rot="16200000">
              <a:off x="6771227"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2" name="グループ化 13"/>
          <xdr:cNvGrpSpPr>
            <a:grpSpLocks/>
          </xdr:cNvGrpSpPr>
        </xdr:nvGrpSpPr>
        <xdr:grpSpPr bwMode="auto">
          <a:xfrm>
            <a:off x="5200650" y="457200"/>
            <a:ext cx="495300" cy="342900"/>
            <a:chOff x="5638800" y="295275"/>
            <a:chExt cx="495300" cy="342900"/>
          </a:xfrm>
        </xdr:grpSpPr>
        <xdr:sp macro="" textlink="">
          <xdr:nvSpPr>
            <xdr:cNvPr id="371" name="テキスト ボックス 370"/>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2" name="テキスト ボックス 371"/>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lnSpc>
                  <a:spcPts val="1100"/>
                </a:lnSpc>
              </a:pPr>
              <a:r>
                <a:rPr kumimoji="1" lang="en-US" altLang="ja-JP" sz="900">
                  <a:solidFill>
                    <a:srgbClr val="FF0000"/>
                  </a:solidFill>
                  <a:latin typeface="ＭＳ Ｐ明朝" pitchFamily="18" charset="-128"/>
                  <a:ea typeface="ＭＳ Ｐ明朝" pitchFamily="18" charset="-128"/>
                </a:rPr>
                <a:t>13</a:t>
              </a:r>
            </a:p>
            <a:p>
              <a:pPr algn="ctr">
                <a:lnSpc>
                  <a:spcPts val="1100"/>
                </a:lnSpc>
              </a:pP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33</xdr:col>
      <xdr:colOff>47625</xdr:colOff>
      <xdr:row>192</xdr:row>
      <xdr:rowOff>19050</xdr:rowOff>
    </xdr:from>
    <xdr:to>
      <xdr:col>38</xdr:col>
      <xdr:colOff>47625</xdr:colOff>
      <xdr:row>194</xdr:row>
      <xdr:rowOff>47625</xdr:rowOff>
    </xdr:to>
    <xdr:grpSp>
      <xdr:nvGrpSpPr>
        <xdr:cNvPr id="18419" name="グループ化 448"/>
        <xdr:cNvGrpSpPr>
          <a:grpSpLocks/>
        </xdr:cNvGrpSpPr>
      </xdr:nvGrpSpPr>
      <xdr:grpSpPr bwMode="auto">
        <a:xfrm>
          <a:off x="3375772" y="20794756"/>
          <a:ext cx="504265" cy="387163"/>
          <a:chOff x="5200650" y="409575"/>
          <a:chExt cx="495313" cy="390525"/>
        </a:xfrm>
      </xdr:grpSpPr>
      <xdr:grpSp>
        <xdr:nvGrpSpPr>
          <xdr:cNvPr id="19505" name="グループ化 12"/>
          <xdr:cNvGrpSpPr>
            <a:grpSpLocks/>
          </xdr:cNvGrpSpPr>
        </xdr:nvGrpSpPr>
        <xdr:grpSpPr bwMode="auto">
          <a:xfrm>
            <a:off x="5324475" y="409575"/>
            <a:ext cx="247650" cy="390525"/>
            <a:chOff x="6572250" y="323850"/>
            <a:chExt cx="247650" cy="390525"/>
          </a:xfrm>
        </xdr:grpSpPr>
        <xdr:sp macro="" textlink="">
          <xdr:nvSpPr>
            <xdr:cNvPr id="380" name="テキスト ボックス 379"/>
            <xdr:cNvSpPr txBox="1"/>
          </xdr:nvSpPr>
          <xdr:spPr>
            <a:xfrm rot="5400000">
              <a:off x="6632550" y="258600"/>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1" name="テキスト ボックス 380"/>
            <xdr:cNvSpPr txBox="1"/>
          </xdr:nvSpPr>
          <xdr:spPr>
            <a:xfrm rot="16200000">
              <a:off x="6632550" y="531968"/>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6" name="グループ化 13"/>
          <xdr:cNvGrpSpPr>
            <a:grpSpLocks/>
          </xdr:cNvGrpSpPr>
        </xdr:nvGrpSpPr>
        <xdr:grpSpPr bwMode="auto">
          <a:xfrm>
            <a:off x="5200650" y="457200"/>
            <a:ext cx="495313" cy="342900"/>
            <a:chOff x="5638800" y="295275"/>
            <a:chExt cx="495313" cy="342900"/>
          </a:xfrm>
        </xdr:grpSpPr>
        <xdr:sp macro="" textlink="">
          <xdr:nvSpPr>
            <xdr:cNvPr id="378" name="テキスト ボックス 377"/>
            <xdr:cNvSpPr txBox="1"/>
          </xdr:nvSpPr>
          <xdr:spPr>
            <a:xfrm flipH="1">
              <a:off x="5638800" y="296466"/>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9" name="テキスト ボックス 378"/>
            <xdr:cNvSpPr txBox="1"/>
          </xdr:nvSpPr>
          <xdr:spPr>
            <a:xfrm>
              <a:off x="5638800" y="413623"/>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39</xdr:col>
      <xdr:colOff>57150</xdr:colOff>
      <xdr:row>192</xdr:row>
      <xdr:rowOff>19050</xdr:rowOff>
    </xdr:from>
    <xdr:to>
      <xdr:col>44</xdr:col>
      <xdr:colOff>66675</xdr:colOff>
      <xdr:row>194</xdr:row>
      <xdr:rowOff>47625</xdr:rowOff>
    </xdr:to>
    <xdr:grpSp>
      <xdr:nvGrpSpPr>
        <xdr:cNvPr id="18420" name="グループ化 455"/>
        <xdr:cNvGrpSpPr>
          <a:grpSpLocks/>
        </xdr:cNvGrpSpPr>
      </xdr:nvGrpSpPr>
      <xdr:grpSpPr bwMode="auto">
        <a:xfrm>
          <a:off x="3990415" y="20794756"/>
          <a:ext cx="513789" cy="387163"/>
          <a:chOff x="5200650" y="409575"/>
          <a:chExt cx="495300" cy="390525"/>
        </a:xfrm>
      </xdr:grpSpPr>
      <xdr:grpSp>
        <xdr:nvGrpSpPr>
          <xdr:cNvPr id="19499" name="グループ化 12"/>
          <xdr:cNvGrpSpPr>
            <a:grpSpLocks/>
          </xdr:cNvGrpSpPr>
        </xdr:nvGrpSpPr>
        <xdr:grpSpPr bwMode="auto">
          <a:xfrm>
            <a:off x="5324475" y="409575"/>
            <a:ext cx="247650" cy="390525"/>
            <a:chOff x="6572250" y="323850"/>
            <a:chExt cx="247650" cy="390525"/>
          </a:xfrm>
        </xdr:grpSpPr>
        <xdr:sp macro="" textlink="">
          <xdr:nvSpPr>
            <xdr:cNvPr id="387" name="テキスト ボックス 386"/>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8" name="テキスト ボックス 387"/>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0" name="グループ化 13"/>
          <xdr:cNvGrpSpPr>
            <a:grpSpLocks/>
          </xdr:cNvGrpSpPr>
        </xdr:nvGrpSpPr>
        <xdr:grpSpPr bwMode="auto">
          <a:xfrm>
            <a:off x="5200650" y="457200"/>
            <a:ext cx="495300" cy="342900"/>
            <a:chOff x="5638800" y="295275"/>
            <a:chExt cx="495300" cy="342900"/>
          </a:xfrm>
        </xdr:grpSpPr>
        <xdr:sp macro="" textlink="">
          <xdr:nvSpPr>
            <xdr:cNvPr id="385" name="テキスト ボックス 384"/>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86" name="テキスト ボックス 385"/>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45</xdr:col>
      <xdr:colOff>57150</xdr:colOff>
      <xdr:row>192</xdr:row>
      <xdr:rowOff>19050</xdr:rowOff>
    </xdr:from>
    <xdr:to>
      <xdr:col>50</xdr:col>
      <xdr:colOff>66675</xdr:colOff>
      <xdr:row>194</xdr:row>
      <xdr:rowOff>47625</xdr:rowOff>
    </xdr:to>
    <xdr:grpSp>
      <xdr:nvGrpSpPr>
        <xdr:cNvPr id="18421" name="グループ化 462"/>
        <xdr:cNvGrpSpPr>
          <a:grpSpLocks/>
        </xdr:cNvGrpSpPr>
      </xdr:nvGrpSpPr>
      <xdr:grpSpPr bwMode="auto">
        <a:xfrm>
          <a:off x="4595532" y="20794756"/>
          <a:ext cx="513790" cy="387163"/>
          <a:chOff x="5200650" y="409575"/>
          <a:chExt cx="495300" cy="390525"/>
        </a:xfrm>
      </xdr:grpSpPr>
      <xdr:grpSp>
        <xdr:nvGrpSpPr>
          <xdr:cNvPr id="19493" name="グループ化 12"/>
          <xdr:cNvGrpSpPr>
            <a:grpSpLocks/>
          </xdr:cNvGrpSpPr>
        </xdr:nvGrpSpPr>
        <xdr:grpSpPr bwMode="auto">
          <a:xfrm>
            <a:off x="5324475" y="409575"/>
            <a:ext cx="247650" cy="390525"/>
            <a:chOff x="6572250" y="323850"/>
            <a:chExt cx="247650" cy="390525"/>
          </a:xfrm>
        </xdr:grpSpPr>
        <xdr:sp macro="" textlink="">
          <xdr:nvSpPr>
            <xdr:cNvPr id="394" name="テキスト ボックス 393"/>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5" name="テキスト ボックス 394"/>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94" name="グループ化 13"/>
          <xdr:cNvGrpSpPr>
            <a:grpSpLocks/>
          </xdr:cNvGrpSpPr>
        </xdr:nvGrpSpPr>
        <xdr:grpSpPr bwMode="auto">
          <a:xfrm>
            <a:off x="5200650" y="457200"/>
            <a:ext cx="495300" cy="342900"/>
            <a:chOff x="5638800" y="295275"/>
            <a:chExt cx="495300" cy="342900"/>
          </a:xfrm>
        </xdr:grpSpPr>
        <xdr:sp macro="" textlink="">
          <xdr:nvSpPr>
            <xdr:cNvPr id="392" name="テキスト ボックス 391"/>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3" name="テキスト ボックス 392"/>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27</xdr:col>
      <xdr:colOff>47625</xdr:colOff>
      <xdr:row>192</xdr:row>
      <xdr:rowOff>9525</xdr:rowOff>
    </xdr:from>
    <xdr:to>
      <xdr:col>32</xdr:col>
      <xdr:colOff>47625</xdr:colOff>
      <xdr:row>194</xdr:row>
      <xdr:rowOff>47625</xdr:rowOff>
    </xdr:to>
    <xdr:grpSp>
      <xdr:nvGrpSpPr>
        <xdr:cNvPr id="18422" name="グループ化 469"/>
        <xdr:cNvGrpSpPr>
          <a:grpSpLocks/>
        </xdr:cNvGrpSpPr>
      </xdr:nvGrpSpPr>
      <xdr:grpSpPr bwMode="auto">
        <a:xfrm>
          <a:off x="2770654" y="20785231"/>
          <a:ext cx="504265" cy="396688"/>
          <a:chOff x="5200650" y="409575"/>
          <a:chExt cx="495313" cy="390525"/>
        </a:xfrm>
      </xdr:grpSpPr>
      <xdr:grpSp>
        <xdr:nvGrpSpPr>
          <xdr:cNvPr id="19487" name="グループ化 12"/>
          <xdr:cNvGrpSpPr>
            <a:grpSpLocks/>
          </xdr:cNvGrpSpPr>
        </xdr:nvGrpSpPr>
        <xdr:grpSpPr bwMode="auto">
          <a:xfrm>
            <a:off x="5324475" y="409575"/>
            <a:ext cx="247650" cy="390525"/>
            <a:chOff x="6572250" y="323850"/>
            <a:chExt cx="247650" cy="390525"/>
          </a:xfrm>
        </xdr:grpSpPr>
        <xdr:sp macro="" textlink="">
          <xdr:nvSpPr>
            <xdr:cNvPr id="401" name="テキスト ボックス 400"/>
            <xdr:cNvSpPr txBox="1"/>
          </xdr:nvSpPr>
          <xdr:spPr>
            <a:xfrm rot="5400000">
              <a:off x="6633979" y="257171"/>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2" name="テキスト ボックス 401"/>
            <xdr:cNvSpPr txBox="1"/>
          </xdr:nvSpPr>
          <xdr:spPr>
            <a:xfrm rot="16200000">
              <a:off x="6633979" y="533396"/>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8" name="グループ化 13"/>
          <xdr:cNvGrpSpPr>
            <a:grpSpLocks/>
          </xdr:cNvGrpSpPr>
        </xdr:nvGrpSpPr>
        <xdr:grpSpPr bwMode="auto">
          <a:xfrm>
            <a:off x="5200650" y="457200"/>
            <a:ext cx="495313" cy="342900"/>
            <a:chOff x="5638800" y="295275"/>
            <a:chExt cx="495313" cy="342900"/>
          </a:xfrm>
        </xdr:grpSpPr>
        <xdr:sp macro="" textlink="">
          <xdr:nvSpPr>
            <xdr:cNvPr id="399" name="テキスト ボックス 398"/>
            <xdr:cNvSpPr txBox="1"/>
          </xdr:nvSpPr>
          <xdr:spPr>
            <a:xfrm flipH="1">
              <a:off x="5638800" y="2952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0" name="テキスト ボックス 399"/>
            <xdr:cNvSpPr txBox="1"/>
          </xdr:nvSpPr>
          <xdr:spPr>
            <a:xfrm>
              <a:off x="5638800" y="4095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108</xdr:col>
      <xdr:colOff>47625</xdr:colOff>
      <xdr:row>186</xdr:row>
      <xdr:rowOff>171450</xdr:rowOff>
    </xdr:from>
    <xdr:to>
      <xdr:col>113</xdr:col>
      <xdr:colOff>66675</xdr:colOff>
      <xdr:row>189</xdr:row>
      <xdr:rowOff>28575</xdr:rowOff>
    </xdr:to>
    <xdr:grpSp>
      <xdr:nvGrpSpPr>
        <xdr:cNvPr id="18423" name="グループ化 479"/>
        <xdr:cNvGrpSpPr>
          <a:grpSpLocks/>
        </xdr:cNvGrpSpPr>
      </xdr:nvGrpSpPr>
      <xdr:grpSpPr bwMode="auto">
        <a:xfrm>
          <a:off x="10939743" y="20106715"/>
          <a:ext cx="523314" cy="383801"/>
          <a:chOff x="5200650" y="409575"/>
          <a:chExt cx="495300" cy="390525"/>
        </a:xfrm>
      </xdr:grpSpPr>
      <xdr:grpSp>
        <xdr:nvGrpSpPr>
          <xdr:cNvPr id="19481" name="グループ化 12"/>
          <xdr:cNvGrpSpPr>
            <a:grpSpLocks/>
          </xdr:cNvGrpSpPr>
        </xdr:nvGrpSpPr>
        <xdr:grpSpPr bwMode="auto">
          <a:xfrm>
            <a:off x="5324475" y="409575"/>
            <a:ext cx="247650" cy="390525"/>
            <a:chOff x="6572250" y="323850"/>
            <a:chExt cx="247650" cy="390525"/>
          </a:xfrm>
        </xdr:grpSpPr>
        <xdr:sp macro="" textlink="">
          <xdr:nvSpPr>
            <xdr:cNvPr id="408" name="テキスト ボックス 407"/>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9" name="テキスト ボックス 408"/>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2" name="グループ化 13"/>
          <xdr:cNvGrpSpPr>
            <a:grpSpLocks/>
          </xdr:cNvGrpSpPr>
        </xdr:nvGrpSpPr>
        <xdr:grpSpPr bwMode="auto">
          <a:xfrm>
            <a:off x="5200650" y="457200"/>
            <a:ext cx="495300" cy="342900"/>
            <a:chOff x="5638800" y="295275"/>
            <a:chExt cx="495300" cy="342900"/>
          </a:xfrm>
        </xdr:grpSpPr>
        <xdr:sp macro="" textlink="">
          <xdr:nvSpPr>
            <xdr:cNvPr id="406" name="テキスト ボックス 405"/>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7" name="テキスト ボックス 406"/>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108</xdr:col>
      <xdr:colOff>57150</xdr:colOff>
      <xdr:row>191</xdr:row>
      <xdr:rowOff>152400</xdr:rowOff>
    </xdr:from>
    <xdr:to>
      <xdr:col>113</xdr:col>
      <xdr:colOff>76200</xdr:colOff>
      <xdr:row>194</xdr:row>
      <xdr:rowOff>28575</xdr:rowOff>
    </xdr:to>
    <xdr:grpSp>
      <xdr:nvGrpSpPr>
        <xdr:cNvPr id="18424" name="グループ化 486"/>
        <xdr:cNvGrpSpPr>
          <a:grpSpLocks/>
        </xdr:cNvGrpSpPr>
      </xdr:nvGrpSpPr>
      <xdr:grpSpPr bwMode="auto">
        <a:xfrm>
          <a:off x="10949268" y="20771224"/>
          <a:ext cx="523314" cy="391645"/>
          <a:chOff x="5200650" y="409575"/>
          <a:chExt cx="495300" cy="390525"/>
        </a:xfrm>
      </xdr:grpSpPr>
      <xdr:grpSp>
        <xdr:nvGrpSpPr>
          <xdr:cNvPr id="19475" name="グループ化 12"/>
          <xdr:cNvGrpSpPr>
            <a:grpSpLocks/>
          </xdr:cNvGrpSpPr>
        </xdr:nvGrpSpPr>
        <xdr:grpSpPr bwMode="auto">
          <a:xfrm>
            <a:off x="5324475" y="409575"/>
            <a:ext cx="247650" cy="390525"/>
            <a:chOff x="6572250" y="323850"/>
            <a:chExt cx="247650" cy="390525"/>
          </a:xfrm>
        </xdr:grpSpPr>
        <xdr:sp macro="" textlink="">
          <xdr:nvSpPr>
            <xdr:cNvPr id="415" name="テキスト ボックス 414"/>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16" name="テキスト ボックス 415"/>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6" name="グループ化 13"/>
          <xdr:cNvGrpSpPr>
            <a:grpSpLocks/>
          </xdr:cNvGrpSpPr>
        </xdr:nvGrpSpPr>
        <xdr:grpSpPr bwMode="auto">
          <a:xfrm>
            <a:off x="5200650" y="457200"/>
            <a:ext cx="495300" cy="342900"/>
            <a:chOff x="5638800" y="295275"/>
            <a:chExt cx="495300" cy="342900"/>
          </a:xfrm>
        </xdr:grpSpPr>
        <xdr:sp macro="" textlink="">
          <xdr:nvSpPr>
            <xdr:cNvPr id="413" name="テキスト ボックス 412"/>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14" name="テキスト ボックス 413"/>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108</xdr:col>
      <xdr:colOff>57150</xdr:colOff>
      <xdr:row>196</xdr:row>
      <xdr:rowOff>19050</xdr:rowOff>
    </xdr:from>
    <xdr:to>
      <xdr:col>113</xdr:col>
      <xdr:colOff>76200</xdr:colOff>
      <xdr:row>198</xdr:row>
      <xdr:rowOff>28575</xdr:rowOff>
    </xdr:to>
    <xdr:grpSp>
      <xdr:nvGrpSpPr>
        <xdr:cNvPr id="18425" name="グループ化 493"/>
        <xdr:cNvGrpSpPr>
          <a:grpSpLocks/>
        </xdr:cNvGrpSpPr>
      </xdr:nvGrpSpPr>
      <xdr:grpSpPr bwMode="auto">
        <a:xfrm>
          <a:off x="10949268" y="21411079"/>
          <a:ext cx="523314" cy="390525"/>
          <a:chOff x="5200650" y="409575"/>
          <a:chExt cx="495300" cy="390525"/>
        </a:xfrm>
      </xdr:grpSpPr>
      <xdr:grpSp>
        <xdr:nvGrpSpPr>
          <xdr:cNvPr id="19469" name="グループ化 12"/>
          <xdr:cNvGrpSpPr>
            <a:grpSpLocks/>
          </xdr:cNvGrpSpPr>
        </xdr:nvGrpSpPr>
        <xdr:grpSpPr bwMode="auto">
          <a:xfrm>
            <a:off x="5324475" y="409575"/>
            <a:ext cx="247650" cy="390525"/>
            <a:chOff x="6572250" y="323850"/>
            <a:chExt cx="247650" cy="390525"/>
          </a:xfrm>
        </xdr:grpSpPr>
        <xdr:sp macro="" textlink="">
          <xdr:nvSpPr>
            <xdr:cNvPr id="422" name="テキスト ボックス 421"/>
            <xdr:cNvSpPr txBox="1"/>
          </xdr:nvSpPr>
          <xdr:spPr>
            <a:xfrm rot="5400000">
              <a:off x="6638925" y="257175"/>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3" name="テキスト ボックス 422"/>
            <xdr:cNvSpPr txBox="1"/>
          </xdr:nvSpPr>
          <xdr:spPr>
            <a:xfrm rot="16200000">
              <a:off x="6638925" y="533400"/>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0" name="グループ化 13"/>
          <xdr:cNvGrpSpPr>
            <a:grpSpLocks/>
          </xdr:cNvGrpSpPr>
        </xdr:nvGrpSpPr>
        <xdr:grpSpPr bwMode="auto">
          <a:xfrm>
            <a:off x="5200650" y="457200"/>
            <a:ext cx="495300" cy="342900"/>
            <a:chOff x="5638800" y="295275"/>
            <a:chExt cx="495300" cy="342900"/>
          </a:xfrm>
        </xdr:grpSpPr>
        <xdr:sp macro="" textlink="">
          <xdr:nvSpPr>
            <xdr:cNvPr id="420" name="テキスト ボックス 419"/>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1" name="テキスト ボックス 420"/>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23</xdr:col>
      <xdr:colOff>0</xdr:colOff>
      <xdr:row>148</xdr:row>
      <xdr:rowOff>66675</xdr:rowOff>
    </xdr:from>
    <xdr:to>
      <xdr:col>42</xdr:col>
      <xdr:colOff>76200</xdr:colOff>
      <xdr:row>153</xdr:row>
      <xdr:rowOff>57150</xdr:rowOff>
    </xdr:to>
    <xdr:grpSp>
      <xdr:nvGrpSpPr>
        <xdr:cNvPr id="18426" name="グループ化 505"/>
        <xdr:cNvGrpSpPr>
          <a:grpSpLocks/>
        </xdr:cNvGrpSpPr>
      </xdr:nvGrpSpPr>
      <xdr:grpSpPr bwMode="auto">
        <a:xfrm>
          <a:off x="2319618" y="15956616"/>
          <a:ext cx="1992406" cy="505946"/>
          <a:chOff x="8370795" y="14119412"/>
          <a:chExt cx="1994646" cy="504265"/>
        </a:xfrm>
      </xdr:grpSpPr>
      <xdr:sp macro="" textlink="">
        <xdr:nvSpPr>
          <xdr:cNvPr id="425" name="テキスト ボックス 424"/>
          <xdr:cNvSpPr txBox="1"/>
        </xdr:nvSpPr>
        <xdr:spPr>
          <a:xfrm>
            <a:off x="8370795" y="14119412"/>
            <a:ext cx="1994646"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ｦ</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労働保険料充当額</a:t>
            </a:r>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p>
          <a:p>
            <a:pPr algn="l"/>
            <a:r>
              <a:rPr kumimoji="1" lang="en-US" altLang="ja-JP" sz="800">
                <a:solidFill>
                  <a:srgbClr val="FF00FF"/>
                </a:solidFill>
                <a:latin typeface="ＭＳ Ｐ明朝" pitchFamily="18" charset="-128"/>
                <a:ea typeface="ＭＳ Ｐ明朝" pitchFamily="18" charset="-128"/>
              </a:rPr>
              <a:t> 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ﾛ</a:t>
            </a:r>
            <a:r>
              <a:rPr kumimoji="1" lang="en-US" altLang="ja-JP" sz="800">
                <a:solidFill>
                  <a:srgbClr val="FF00FF"/>
                </a:solidFill>
                <a:latin typeface="ＭＳ Ｐ明朝" pitchFamily="18" charset="-128"/>
                <a:ea typeface="ＭＳ Ｐ明朝" pitchFamily="18" charset="-128"/>
              </a:rPr>
              <a:t>)-22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ﾘ</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sp macro="" textlink="">
        <xdr:nvSpPr>
          <xdr:cNvPr id="19467" name="Oval 301"/>
          <xdr:cNvSpPr>
            <a:spLocks noChangeArrowheads="1"/>
          </xdr:cNvSpPr>
        </xdr:nvSpPr>
        <xdr:spPr bwMode="auto">
          <a:xfrm>
            <a:off x="8460443" y="14287502"/>
            <a:ext cx="126000" cy="1260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68" name="Oval 301"/>
          <xdr:cNvSpPr>
            <a:spLocks noChangeArrowheads="1"/>
          </xdr:cNvSpPr>
        </xdr:nvSpPr>
        <xdr:spPr bwMode="auto">
          <a:xfrm>
            <a:off x="8836963" y="14294224"/>
            <a:ext cx="126000" cy="1260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16</xdr:col>
      <xdr:colOff>62753</xdr:colOff>
      <xdr:row>157</xdr:row>
      <xdr:rowOff>9525</xdr:rowOff>
    </xdr:from>
    <xdr:to>
      <xdr:col>103</xdr:col>
      <xdr:colOff>0</xdr:colOff>
      <xdr:row>167</xdr:row>
      <xdr:rowOff>0</xdr:rowOff>
    </xdr:to>
    <xdr:sp macro="" textlink="">
      <xdr:nvSpPr>
        <xdr:cNvPr id="428" name="Text Box 219"/>
        <xdr:cNvSpPr txBox="1">
          <a:spLocks noChangeArrowheads="1"/>
        </xdr:cNvSpPr>
      </xdr:nvSpPr>
      <xdr:spPr bwMode="auto">
        <a:xfrm>
          <a:off x="1676400" y="16784731"/>
          <a:ext cx="8711453" cy="999004"/>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申告書の紙面には忘れずにご記入ください。</a:t>
          </a:r>
        </a:p>
      </xdr:txBody>
    </xdr:sp>
    <xdr:clientData/>
  </xdr:twoCellAnchor>
  <xdr:twoCellAnchor editAs="absolute">
    <xdr:from>
      <xdr:col>102</xdr:col>
      <xdr:colOff>47625</xdr:colOff>
      <xdr:row>107</xdr:row>
      <xdr:rowOff>66675</xdr:rowOff>
    </xdr:from>
    <xdr:to>
      <xdr:col>107</xdr:col>
      <xdr:colOff>66675</xdr:colOff>
      <xdr:row>111</xdr:row>
      <xdr:rowOff>47625</xdr:rowOff>
    </xdr:to>
    <xdr:grpSp>
      <xdr:nvGrpSpPr>
        <xdr:cNvPr id="18428" name="グループ化 335"/>
        <xdr:cNvGrpSpPr>
          <a:grpSpLocks/>
        </xdr:cNvGrpSpPr>
      </xdr:nvGrpSpPr>
      <xdr:grpSpPr bwMode="auto">
        <a:xfrm>
          <a:off x="10334625" y="11911293"/>
          <a:ext cx="523315" cy="384361"/>
          <a:chOff x="5200650" y="409575"/>
          <a:chExt cx="495300" cy="390525"/>
        </a:xfrm>
      </xdr:grpSpPr>
      <xdr:grpSp>
        <xdr:nvGrpSpPr>
          <xdr:cNvPr id="19460" name="グループ化 12"/>
          <xdr:cNvGrpSpPr>
            <a:grpSpLocks/>
          </xdr:cNvGrpSpPr>
        </xdr:nvGrpSpPr>
        <xdr:grpSpPr bwMode="auto">
          <a:xfrm>
            <a:off x="5324475" y="409575"/>
            <a:ext cx="247650" cy="390525"/>
            <a:chOff x="6572250" y="323850"/>
            <a:chExt cx="247650" cy="390525"/>
          </a:xfrm>
        </xdr:grpSpPr>
        <xdr:sp macro="" textlink="">
          <xdr:nvSpPr>
            <xdr:cNvPr id="398" name="テキスト ボックス 397"/>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3" name="テキスト ボックス 40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61" name="グループ化 13"/>
          <xdr:cNvGrpSpPr>
            <a:grpSpLocks/>
          </xdr:cNvGrpSpPr>
        </xdr:nvGrpSpPr>
        <xdr:grpSpPr bwMode="auto">
          <a:xfrm>
            <a:off x="5200650" y="457200"/>
            <a:ext cx="495300" cy="342900"/>
            <a:chOff x="5638800" y="295275"/>
            <a:chExt cx="495300" cy="342900"/>
          </a:xfrm>
        </xdr:grpSpPr>
        <xdr:sp macro="" textlink="">
          <xdr:nvSpPr>
            <xdr:cNvPr id="396" name="テキスト ボックス 39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7" name="テキスト ボックス 39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52</xdr:col>
      <xdr:colOff>95250</xdr:colOff>
      <xdr:row>126</xdr:row>
      <xdr:rowOff>38100</xdr:rowOff>
    </xdr:from>
    <xdr:to>
      <xdr:col>58</xdr:col>
      <xdr:colOff>9525</xdr:colOff>
      <xdr:row>130</xdr:row>
      <xdr:rowOff>19050</xdr:rowOff>
    </xdr:to>
    <xdr:grpSp>
      <xdr:nvGrpSpPr>
        <xdr:cNvPr id="18429" name="グループ化 335"/>
        <xdr:cNvGrpSpPr>
          <a:grpSpLocks/>
        </xdr:cNvGrpSpPr>
      </xdr:nvGrpSpPr>
      <xdr:grpSpPr bwMode="auto">
        <a:xfrm>
          <a:off x="5339603" y="13754100"/>
          <a:ext cx="519393" cy="384362"/>
          <a:chOff x="5200650" y="409575"/>
          <a:chExt cx="495300" cy="390525"/>
        </a:xfrm>
      </xdr:grpSpPr>
      <xdr:grpSp>
        <xdr:nvGrpSpPr>
          <xdr:cNvPr id="18430" name="グループ化 12"/>
          <xdr:cNvGrpSpPr>
            <a:grpSpLocks/>
          </xdr:cNvGrpSpPr>
        </xdr:nvGrpSpPr>
        <xdr:grpSpPr bwMode="auto">
          <a:xfrm>
            <a:off x="5324475" y="409575"/>
            <a:ext cx="247650" cy="390525"/>
            <a:chOff x="6572250" y="323850"/>
            <a:chExt cx="247650" cy="390525"/>
          </a:xfrm>
        </xdr:grpSpPr>
        <xdr:sp macro="" textlink="">
          <xdr:nvSpPr>
            <xdr:cNvPr id="426" name="テキスト ボックス 425"/>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7" name="テキスト ボックス 426"/>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8431" name="グループ化 13"/>
          <xdr:cNvGrpSpPr>
            <a:grpSpLocks/>
          </xdr:cNvGrpSpPr>
        </xdr:nvGrpSpPr>
        <xdr:grpSpPr bwMode="auto">
          <a:xfrm>
            <a:off x="5200650" y="457200"/>
            <a:ext cx="495300" cy="342900"/>
            <a:chOff x="5638800" y="295275"/>
            <a:chExt cx="495300" cy="342900"/>
          </a:xfrm>
        </xdr:grpSpPr>
        <xdr:sp macro="" textlink="">
          <xdr:nvSpPr>
            <xdr:cNvPr id="419" name="テキスト ボックス 41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4" name="テキスト ボックス 423"/>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69</xdr:row>
      <xdr:rowOff>209550</xdr:rowOff>
    </xdr:from>
    <xdr:to>
      <xdr:col>93</xdr:col>
      <xdr:colOff>0</xdr:colOff>
      <xdr:row>75</xdr:row>
      <xdr:rowOff>133350</xdr:rowOff>
    </xdr:to>
    <xdr:sp macro="" textlink="">
      <xdr:nvSpPr>
        <xdr:cNvPr id="2" name="Text Box 219"/>
        <xdr:cNvSpPr txBox="1">
          <a:spLocks noChangeArrowheads="1"/>
        </xdr:cNvSpPr>
      </xdr:nvSpPr>
      <xdr:spPr bwMode="auto">
        <a:xfrm>
          <a:off x="0" y="12982575"/>
          <a:ext cx="8858250" cy="10096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申請時には忘れずにご記入ください。</a:t>
          </a:r>
        </a:p>
      </xdr:txBody>
    </xdr:sp>
    <xdr:clientData/>
  </xdr:twoCellAnchor>
  <xdr:twoCellAnchor editAs="oneCell">
    <xdr:from>
      <xdr:col>0</xdr:col>
      <xdr:colOff>9525</xdr:colOff>
      <xdr:row>75</xdr:row>
      <xdr:rowOff>133350</xdr:rowOff>
    </xdr:from>
    <xdr:to>
      <xdr:col>92</xdr:col>
      <xdr:colOff>85725</xdr:colOff>
      <xdr:row>82</xdr:row>
      <xdr:rowOff>19050</xdr:rowOff>
    </xdr:to>
    <xdr:sp macro="" textlink="">
      <xdr:nvSpPr>
        <xdr:cNvPr id="3" name="Text Box 219"/>
        <xdr:cNvSpPr txBox="1">
          <a:spLocks noChangeArrowheads="1"/>
        </xdr:cNvSpPr>
      </xdr:nvSpPr>
      <xdr:spPr bwMode="auto">
        <a:xfrm>
          <a:off x="9525" y="13992225"/>
          <a:ext cx="8839200" cy="10858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rtl="0"/>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社会保険労務士の方へ）</a:t>
          </a:r>
          <a:endParaRPr lang="ja-JP" altLang="ja-JP" sz="2600">
            <a:solidFill>
              <a:srgbClr val="FF0000"/>
            </a:solidFill>
            <a:effectLst/>
            <a:latin typeface="HG丸ｺﾞｼｯｸM-PRO" panose="020F0600000000000000" pitchFamily="50" charset="-128"/>
            <a:ea typeface="HG丸ｺﾞｼｯｸM-PRO" panose="020F0600000000000000" pitchFamily="50" charset="-128"/>
          </a:endParaRPr>
        </a:p>
        <a:p>
          <a:pPr rtl="0"/>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社会保険労務士記載欄</a:t>
          </a:r>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を忘れずにご記入ください</a:t>
          </a:r>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en-US" sz="26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9523</xdr:rowOff>
    </xdr:from>
    <xdr:to>
      <xdr:col>14</xdr:col>
      <xdr:colOff>0</xdr:colOff>
      <xdr:row>10</xdr:row>
      <xdr:rowOff>9524</xdr:rowOff>
    </xdr:to>
    <xdr:cxnSp macro="">
      <xdr:nvCxnSpPr>
        <xdr:cNvPr id="2" name="直線コネクタ 1"/>
        <xdr:cNvCxnSpPr/>
      </xdr:nvCxnSpPr>
      <xdr:spPr>
        <a:xfrm rot="16200000" flipH="1">
          <a:off x="-395288" y="1300161"/>
          <a:ext cx="2000251" cy="119062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65</xdr:col>
      <xdr:colOff>9525</xdr:colOff>
      <xdr:row>42</xdr:row>
      <xdr:rowOff>66675</xdr:rowOff>
    </xdr:from>
    <xdr:to>
      <xdr:col>107</xdr:col>
      <xdr:colOff>66675</xdr:colOff>
      <xdr:row>78</xdr:row>
      <xdr:rowOff>0</xdr:rowOff>
    </xdr:to>
    <xdr:sp macro="" textlink="">
      <xdr:nvSpPr>
        <xdr:cNvPr id="2" name="AutoShape 255"/>
        <xdr:cNvSpPr>
          <a:spLocks noChangeArrowheads="1"/>
        </xdr:cNvSpPr>
      </xdr:nvSpPr>
      <xdr:spPr bwMode="auto">
        <a:xfrm>
          <a:off x="6564966" y="5322234"/>
          <a:ext cx="4292974" cy="4180354"/>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42</xdr:row>
      <xdr:rowOff>66675</xdr:rowOff>
    </xdr:from>
    <xdr:to>
      <xdr:col>52</xdr:col>
      <xdr:colOff>85725</xdr:colOff>
      <xdr:row>78</xdr:row>
      <xdr:rowOff>0</xdr:rowOff>
    </xdr:to>
    <xdr:sp macro="" textlink="">
      <xdr:nvSpPr>
        <xdr:cNvPr id="3" name="AutoShape 254"/>
        <xdr:cNvSpPr>
          <a:spLocks noChangeArrowheads="1"/>
        </xdr:cNvSpPr>
      </xdr:nvSpPr>
      <xdr:spPr bwMode="auto">
        <a:xfrm>
          <a:off x="1680322" y="5322234"/>
          <a:ext cx="3649756" cy="4180354"/>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53</xdr:row>
      <xdr:rowOff>9525</xdr:rowOff>
    </xdr:from>
    <xdr:to>
      <xdr:col>106</xdr:col>
      <xdr:colOff>85725</xdr:colOff>
      <xdr:row>58</xdr:row>
      <xdr:rowOff>0</xdr:rowOff>
    </xdr:to>
    <xdr:sp macro="" textlink="">
      <xdr:nvSpPr>
        <xdr:cNvPr id="7" name="Line 14"/>
        <xdr:cNvSpPr>
          <a:spLocks noChangeShapeType="1"/>
        </xdr:cNvSpPr>
      </xdr:nvSpPr>
      <xdr:spPr bwMode="auto">
        <a:xfrm>
          <a:off x="5057775" y="650557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47625</xdr:colOff>
      <xdr:row>47</xdr:row>
      <xdr:rowOff>76200</xdr:rowOff>
    </xdr:from>
    <xdr:to>
      <xdr:col>54</xdr:col>
      <xdr:colOff>76200</xdr:colOff>
      <xdr:row>51</xdr:row>
      <xdr:rowOff>9525</xdr:rowOff>
    </xdr:to>
    <xdr:sp macro="" textlink="">
      <xdr:nvSpPr>
        <xdr:cNvPr id="20" name="Oval 244"/>
        <xdr:cNvSpPr>
          <a:spLocks noChangeArrowheads="1"/>
        </xdr:cNvSpPr>
      </xdr:nvSpPr>
      <xdr:spPr bwMode="auto">
        <a:xfrm>
          <a:off x="4905375" y="5943600"/>
          <a:ext cx="314325" cy="35242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600" b="1" i="0" u="none" strike="noStrike" baseline="0">
              <a:solidFill>
                <a:srgbClr val="000000"/>
              </a:solidFill>
              <a:latin typeface="ＭＳ Ｐゴシック"/>
              <a:ea typeface="ＭＳ Ｐゴシック"/>
            </a:rPr>
            <a:t>２</a:t>
          </a:r>
        </a:p>
      </xdr:txBody>
    </xdr:sp>
    <xdr:clientData/>
  </xdr:twoCellAnchor>
  <xdr:twoCellAnchor>
    <xdr:from>
      <xdr:col>51</xdr:col>
      <xdr:colOff>28575</xdr:colOff>
      <xdr:row>62</xdr:row>
      <xdr:rowOff>76200</xdr:rowOff>
    </xdr:from>
    <xdr:to>
      <xdr:col>54</xdr:col>
      <xdr:colOff>57150</xdr:colOff>
      <xdr:row>66</xdr:row>
      <xdr:rowOff>0</xdr:rowOff>
    </xdr:to>
    <xdr:sp macro="" textlink="">
      <xdr:nvSpPr>
        <xdr:cNvPr id="21" name="Oval 245"/>
        <xdr:cNvSpPr>
          <a:spLocks noChangeArrowheads="1"/>
        </xdr:cNvSpPr>
      </xdr:nvSpPr>
      <xdr:spPr bwMode="auto">
        <a:xfrm>
          <a:off x="4886325" y="7515225"/>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３</a:t>
          </a:r>
        </a:p>
      </xdr:txBody>
    </xdr:sp>
    <xdr:clientData/>
  </xdr:twoCellAnchor>
  <xdr:twoCellAnchor>
    <xdr:from>
      <xdr:col>2</xdr:col>
      <xdr:colOff>28575</xdr:colOff>
      <xdr:row>29</xdr:row>
      <xdr:rowOff>0</xdr:rowOff>
    </xdr:from>
    <xdr:to>
      <xdr:col>65</xdr:col>
      <xdr:colOff>66675</xdr:colOff>
      <xdr:row>35</xdr:row>
      <xdr:rowOff>85725</xdr:rowOff>
    </xdr:to>
    <xdr:sp macro="" textlink="">
      <xdr:nvSpPr>
        <xdr:cNvPr id="26" name="AutoShape 253"/>
        <xdr:cNvSpPr>
          <a:spLocks noChangeArrowheads="1"/>
        </xdr:cNvSpPr>
      </xdr:nvSpPr>
      <xdr:spPr bwMode="auto">
        <a:xfrm>
          <a:off x="219075" y="4029075"/>
          <a:ext cx="6038850"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40" name="グループ化 106"/>
        <xdr:cNvGrpSpPr>
          <a:grpSpLocks/>
        </xdr:cNvGrpSpPr>
      </xdr:nvGrpSpPr>
      <xdr:grpSpPr bwMode="auto">
        <a:xfrm>
          <a:off x="7000875" y="4200525"/>
          <a:ext cx="476250" cy="409575"/>
          <a:chOff x="5200650" y="409575"/>
          <a:chExt cx="495300" cy="390525"/>
        </a:xfrm>
      </xdr:grpSpPr>
      <xdr:grpSp>
        <xdr:nvGrpSpPr>
          <xdr:cNvPr id="41" name="グループ化 12"/>
          <xdr:cNvGrpSpPr>
            <a:grpSpLocks/>
          </xdr:cNvGrpSpPr>
        </xdr:nvGrpSpPr>
        <xdr:grpSpPr bwMode="auto">
          <a:xfrm>
            <a:off x="5324475" y="409575"/>
            <a:ext cx="247650" cy="390525"/>
            <a:chOff x="6572250" y="323850"/>
            <a:chExt cx="247650" cy="390525"/>
          </a:xfrm>
        </xdr:grpSpPr>
        <xdr:sp macro="" textlink="">
          <xdr:nvSpPr>
            <xdr:cNvPr id="45" name="テキスト ボックス 44"/>
            <xdr:cNvSpPr txBox="1"/>
          </xdr:nvSpPr>
          <xdr:spPr>
            <a:xfrm rot="5400000">
              <a:off x="6770773"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 name="テキスト ボックス 45"/>
            <xdr:cNvSpPr txBox="1"/>
          </xdr:nvSpPr>
          <xdr:spPr>
            <a:xfrm rot="16200000">
              <a:off x="6770773"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2" name="グループ化 13"/>
          <xdr:cNvGrpSpPr>
            <a:grpSpLocks/>
          </xdr:cNvGrpSpPr>
        </xdr:nvGrpSpPr>
        <xdr:grpSpPr bwMode="auto">
          <a:xfrm>
            <a:off x="5200650" y="457200"/>
            <a:ext cx="495300" cy="342900"/>
            <a:chOff x="5638800" y="295275"/>
            <a:chExt cx="495300" cy="342900"/>
          </a:xfrm>
        </xdr:grpSpPr>
        <xdr:sp macro="" textlink="">
          <xdr:nvSpPr>
            <xdr:cNvPr id="43" name="テキスト ボックス 4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 name="テキスト ボックス 4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43</xdr:row>
      <xdr:rowOff>57150</xdr:rowOff>
    </xdr:from>
    <xdr:to>
      <xdr:col>51</xdr:col>
      <xdr:colOff>76200</xdr:colOff>
      <xdr:row>47</xdr:row>
      <xdr:rowOff>47625</xdr:rowOff>
    </xdr:to>
    <xdr:grpSp>
      <xdr:nvGrpSpPr>
        <xdr:cNvPr id="47" name="グループ化 114"/>
        <xdr:cNvGrpSpPr>
          <a:grpSpLocks/>
        </xdr:cNvGrpSpPr>
      </xdr:nvGrpSpPr>
      <xdr:grpSpPr bwMode="auto">
        <a:xfrm>
          <a:off x="4438650" y="5505450"/>
          <a:ext cx="495300" cy="409575"/>
          <a:chOff x="5200650" y="409575"/>
          <a:chExt cx="495300" cy="390525"/>
        </a:xfrm>
      </xdr:grpSpPr>
      <xdr:grpSp>
        <xdr:nvGrpSpPr>
          <xdr:cNvPr id="48" name="グループ化 12"/>
          <xdr:cNvGrpSpPr>
            <a:grpSpLocks/>
          </xdr:cNvGrpSpPr>
        </xdr:nvGrpSpPr>
        <xdr:grpSpPr bwMode="auto">
          <a:xfrm>
            <a:off x="5324475" y="409575"/>
            <a:ext cx="247650" cy="390525"/>
            <a:chOff x="6572250" y="323850"/>
            <a:chExt cx="247650" cy="390525"/>
          </a:xfrm>
        </xdr:grpSpPr>
        <xdr:sp macro="" textlink="">
          <xdr:nvSpPr>
            <xdr:cNvPr id="52" name="テキスト ボックス 51"/>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3" name="テキスト ボックス 52"/>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9" name="グループ化 13"/>
          <xdr:cNvGrpSpPr>
            <a:grpSpLocks/>
          </xdr:cNvGrpSpPr>
        </xdr:nvGrpSpPr>
        <xdr:grpSpPr bwMode="auto">
          <a:xfrm>
            <a:off x="5200650" y="457200"/>
            <a:ext cx="495300" cy="342900"/>
            <a:chOff x="5638800" y="295275"/>
            <a:chExt cx="495300" cy="342900"/>
          </a:xfrm>
        </xdr:grpSpPr>
        <xdr:sp macro="" textlink="">
          <xdr:nvSpPr>
            <xdr:cNvPr id="50" name="テキスト ボックス 49"/>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1" name="テキスト ボックス 50"/>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54" name="グループ化 137"/>
        <xdr:cNvGrpSpPr>
          <a:grpSpLocks/>
        </xdr:cNvGrpSpPr>
      </xdr:nvGrpSpPr>
      <xdr:grpSpPr bwMode="auto">
        <a:xfrm>
          <a:off x="4143375" y="4200525"/>
          <a:ext cx="476250" cy="409575"/>
          <a:chOff x="5200650" y="409575"/>
          <a:chExt cx="495313" cy="390525"/>
        </a:xfrm>
      </xdr:grpSpPr>
      <xdr:grpSp>
        <xdr:nvGrpSpPr>
          <xdr:cNvPr id="55" name="グループ化 12"/>
          <xdr:cNvGrpSpPr>
            <a:grpSpLocks/>
          </xdr:cNvGrpSpPr>
        </xdr:nvGrpSpPr>
        <xdr:grpSpPr bwMode="auto">
          <a:xfrm>
            <a:off x="5324475" y="409575"/>
            <a:ext cx="247650" cy="390525"/>
            <a:chOff x="6572250" y="323850"/>
            <a:chExt cx="247650" cy="390525"/>
          </a:xfrm>
        </xdr:grpSpPr>
        <xdr:sp macro="" textlink="">
          <xdr:nvSpPr>
            <xdr:cNvPr id="59" name="テキスト ボックス 58"/>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0" name="テキスト ボックス 59"/>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56" name="グループ化 13"/>
          <xdr:cNvGrpSpPr>
            <a:grpSpLocks/>
          </xdr:cNvGrpSpPr>
        </xdr:nvGrpSpPr>
        <xdr:grpSpPr bwMode="auto">
          <a:xfrm>
            <a:off x="5200650" y="457200"/>
            <a:ext cx="495313" cy="342900"/>
            <a:chOff x="5638800" y="295275"/>
            <a:chExt cx="495313" cy="342900"/>
          </a:xfrm>
        </xdr:grpSpPr>
        <xdr:sp macro="" textlink="">
          <xdr:nvSpPr>
            <xdr:cNvPr id="57" name="テキスト ボックス 56"/>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8" name="テキスト ボックス 57"/>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61</xdr:col>
      <xdr:colOff>38100</xdr:colOff>
      <xdr:row>30</xdr:row>
      <xdr:rowOff>66675</xdr:rowOff>
    </xdr:from>
    <xdr:to>
      <xdr:col>66</xdr:col>
      <xdr:colOff>47625</xdr:colOff>
      <xdr:row>35</xdr:row>
      <xdr:rowOff>0</xdr:rowOff>
    </xdr:to>
    <xdr:grpSp>
      <xdr:nvGrpSpPr>
        <xdr:cNvPr id="61" name="グループ化 145"/>
        <xdr:cNvGrpSpPr>
          <a:grpSpLocks/>
        </xdr:cNvGrpSpPr>
      </xdr:nvGrpSpPr>
      <xdr:grpSpPr bwMode="auto">
        <a:xfrm>
          <a:off x="5848350" y="4200525"/>
          <a:ext cx="485775" cy="409575"/>
          <a:chOff x="5200650" y="409575"/>
          <a:chExt cx="495300" cy="390525"/>
        </a:xfrm>
      </xdr:grpSpPr>
      <xdr:grpSp>
        <xdr:nvGrpSpPr>
          <xdr:cNvPr id="62" name="グループ化 12"/>
          <xdr:cNvGrpSpPr>
            <a:grpSpLocks/>
          </xdr:cNvGrpSpPr>
        </xdr:nvGrpSpPr>
        <xdr:grpSpPr bwMode="auto">
          <a:xfrm>
            <a:off x="5324475" y="409575"/>
            <a:ext cx="247650" cy="390525"/>
            <a:chOff x="6572250" y="323850"/>
            <a:chExt cx="247650" cy="390525"/>
          </a:xfrm>
        </xdr:grpSpPr>
        <xdr:sp macro="" textlink="">
          <xdr:nvSpPr>
            <xdr:cNvPr id="66" name="テキスト ボックス 65"/>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7" name="テキスト ボックス 66"/>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63" name="グループ化 13"/>
          <xdr:cNvGrpSpPr>
            <a:grpSpLocks/>
          </xdr:cNvGrpSpPr>
        </xdr:nvGrpSpPr>
        <xdr:grpSpPr bwMode="auto">
          <a:xfrm>
            <a:off x="5200650" y="457200"/>
            <a:ext cx="495300" cy="342900"/>
            <a:chOff x="5638800" y="295275"/>
            <a:chExt cx="495300" cy="342900"/>
          </a:xfrm>
        </xdr:grpSpPr>
        <xdr:sp macro="" textlink="">
          <xdr:nvSpPr>
            <xdr:cNvPr id="64" name="テキスト ボックス 63"/>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65" name="テキスト ボックス 64"/>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68" name="グループ化 160"/>
        <xdr:cNvGrpSpPr>
          <a:grpSpLocks/>
        </xdr:cNvGrpSpPr>
      </xdr:nvGrpSpPr>
      <xdr:grpSpPr bwMode="auto">
        <a:xfrm>
          <a:off x="6419850" y="4200525"/>
          <a:ext cx="485775" cy="409575"/>
          <a:chOff x="5200650" y="409575"/>
          <a:chExt cx="495300" cy="390525"/>
        </a:xfrm>
      </xdr:grpSpPr>
      <xdr:grpSp>
        <xdr:nvGrpSpPr>
          <xdr:cNvPr id="69" name="グループ化 12"/>
          <xdr:cNvGrpSpPr>
            <a:grpSpLocks/>
          </xdr:cNvGrpSpPr>
        </xdr:nvGrpSpPr>
        <xdr:grpSpPr bwMode="auto">
          <a:xfrm>
            <a:off x="5324475" y="409575"/>
            <a:ext cx="247650" cy="390525"/>
            <a:chOff x="6572250" y="323850"/>
            <a:chExt cx="247650" cy="390525"/>
          </a:xfrm>
        </xdr:grpSpPr>
        <xdr:sp macro="" textlink="">
          <xdr:nvSpPr>
            <xdr:cNvPr id="73" name="テキスト ボックス 72"/>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74" name="テキスト ボックス 73"/>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0" name="グループ化 13"/>
          <xdr:cNvGrpSpPr>
            <a:grpSpLocks/>
          </xdr:cNvGrpSpPr>
        </xdr:nvGrpSpPr>
        <xdr:grpSpPr bwMode="auto">
          <a:xfrm>
            <a:off x="5200650" y="457200"/>
            <a:ext cx="495300" cy="342900"/>
            <a:chOff x="5638800" y="295275"/>
            <a:chExt cx="495300" cy="342900"/>
          </a:xfrm>
        </xdr:grpSpPr>
        <xdr:sp macro="" textlink="">
          <xdr:nvSpPr>
            <xdr:cNvPr id="71" name="テキスト ボックス 7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2" name="テキスト ボックス 7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82" name="グループ化 176"/>
        <xdr:cNvGrpSpPr>
          <a:grpSpLocks/>
        </xdr:cNvGrpSpPr>
      </xdr:nvGrpSpPr>
      <xdr:grpSpPr bwMode="auto">
        <a:xfrm>
          <a:off x="3286125" y="3686175"/>
          <a:ext cx="485775" cy="409575"/>
          <a:chOff x="5200650" y="409575"/>
          <a:chExt cx="495300" cy="390525"/>
        </a:xfrm>
      </xdr:grpSpPr>
      <xdr:grpSp>
        <xdr:nvGrpSpPr>
          <xdr:cNvPr id="83" name="グループ化 12"/>
          <xdr:cNvGrpSpPr>
            <a:grpSpLocks/>
          </xdr:cNvGrpSpPr>
        </xdr:nvGrpSpPr>
        <xdr:grpSpPr bwMode="auto">
          <a:xfrm>
            <a:off x="5324475" y="409575"/>
            <a:ext cx="247650" cy="390525"/>
            <a:chOff x="6572250" y="323850"/>
            <a:chExt cx="247650" cy="390525"/>
          </a:xfrm>
        </xdr:grpSpPr>
        <xdr:sp macro="" textlink="">
          <xdr:nvSpPr>
            <xdr:cNvPr id="87" name="テキスト ボックス 86"/>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8" name="テキスト ボックス 87"/>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84" name="グループ化 13"/>
          <xdr:cNvGrpSpPr>
            <a:grpSpLocks/>
          </xdr:cNvGrpSpPr>
        </xdr:nvGrpSpPr>
        <xdr:grpSpPr bwMode="auto">
          <a:xfrm>
            <a:off x="5200650" y="457200"/>
            <a:ext cx="495300" cy="342900"/>
            <a:chOff x="5638800" y="295275"/>
            <a:chExt cx="495300" cy="342900"/>
          </a:xfrm>
        </xdr:grpSpPr>
        <xdr:sp macro="" textlink="">
          <xdr:nvSpPr>
            <xdr:cNvPr id="85" name="テキスト ボックス 8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86" name="テキスト ボックス 8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89" name="グループ化 186"/>
        <xdr:cNvGrpSpPr>
          <a:grpSpLocks/>
        </xdr:cNvGrpSpPr>
      </xdr:nvGrpSpPr>
      <xdr:grpSpPr bwMode="auto">
        <a:xfrm>
          <a:off x="6419850" y="3686175"/>
          <a:ext cx="485775" cy="400050"/>
          <a:chOff x="5200650" y="409575"/>
          <a:chExt cx="495300" cy="390525"/>
        </a:xfrm>
      </xdr:grpSpPr>
      <xdr:grpSp>
        <xdr:nvGrpSpPr>
          <xdr:cNvPr id="90" name="グループ化 12"/>
          <xdr:cNvGrpSpPr>
            <a:grpSpLocks/>
          </xdr:cNvGrpSpPr>
        </xdr:nvGrpSpPr>
        <xdr:grpSpPr bwMode="auto">
          <a:xfrm>
            <a:off x="5324475" y="409575"/>
            <a:ext cx="247650" cy="390525"/>
            <a:chOff x="6572250" y="323850"/>
            <a:chExt cx="247650" cy="390525"/>
          </a:xfrm>
        </xdr:grpSpPr>
        <xdr:sp macro="" textlink="">
          <xdr:nvSpPr>
            <xdr:cNvPr id="94" name="テキスト ボックス 93"/>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5" name="テキスト ボックス 94"/>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1" name="グループ化 13"/>
          <xdr:cNvGrpSpPr>
            <a:grpSpLocks/>
          </xdr:cNvGrpSpPr>
        </xdr:nvGrpSpPr>
        <xdr:grpSpPr bwMode="auto">
          <a:xfrm>
            <a:off x="5200650" y="457200"/>
            <a:ext cx="495300" cy="342900"/>
            <a:chOff x="5638800" y="295275"/>
            <a:chExt cx="495300" cy="342900"/>
          </a:xfrm>
        </xdr:grpSpPr>
        <xdr:sp macro="" textlink="">
          <xdr:nvSpPr>
            <xdr:cNvPr id="92" name="テキスト ボックス 91"/>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3" name="テキスト ボックス 92"/>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96" name="グループ化 193"/>
        <xdr:cNvGrpSpPr>
          <a:grpSpLocks/>
        </xdr:cNvGrpSpPr>
      </xdr:nvGrpSpPr>
      <xdr:grpSpPr bwMode="auto">
        <a:xfrm>
          <a:off x="6991350" y="3676650"/>
          <a:ext cx="485775" cy="409575"/>
          <a:chOff x="5200650" y="409575"/>
          <a:chExt cx="495300" cy="390525"/>
        </a:xfrm>
      </xdr:grpSpPr>
      <xdr:grpSp>
        <xdr:nvGrpSpPr>
          <xdr:cNvPr id="97" name="グループ化 12"/>
          <xdr:cNvGrpSpPr>
            <a:grpSpLocks/>
          </xdr:cNvGrpSpPr>
        </xdr:nvGrpSpPr>
        <xdr:grpSpPr bwMode="auto">
          <a:xfrm>
            <a:off x="5324475" y="409575"/>
            <a:ext cx="247650" cy="390525"/>
            <a:chOff x="6572250" y="323850"/>
            <a:chExt cx="247650" cy="390525"/>
          </a:xfrm>
        </xdr:grpSpPr>
        <xdr:sp macro="" textlink="">
          <xdr:nvSpPr>
            <xdr:cNvPr id="101" name="テキスト ボックス 100"/>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2" name="テキスト ボックス 101"/>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8" name="グループ化 13"/>
          <xdr:cNvGrpSpPr>
            <a:grpSpLocks/>
          </xdr:cNvGrpSpPr>
        </xdr:nvGrpSpPr>
        <xdr:grpSpPr bwMode="auto">
          <a:xfrm>
            <a:off x="5200650" y="457200"/>
            <a:ext cx="495300" cy="342900"/>
            <a:chOff x="5638800" y="295275"/>
            <a:chExt cx="495300" cy="342900"/>
          </a:xfrm>
        </xdr:grpSpPr>
        <xdr:sp macro="" textlink="">
          <xdr:nvSpPr>
            <xdr:cNvPr id="99" name="テキスト ボックス 9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0" name="テキスト ボックス 9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103" name="グループ化 201"/>
        <xdr:cNvGrpSpPr>
          <a:grpSpLocks/>
        </xdr:cNvGrpSpPr>
      </xdr:nvGrpSpPr>
      <xdr:grpSpPr bwMode="auto">
        <a:xfrm>
          <a:off x="2133600" y="4200525"/>
          <a:ext cx="476250" cy="400050"/>
          <a:chOff x="5200650" y="409575"/>
          <a:chExt cx="495313" cy="390525"/>
        </a:xfrm>
      </xdr:grpSpPr>
      <xdr:grpSp>
        <xdr:nvGrpSpPr>
          <xdr:cNvPr id="104" name="グループ化 12"/>
          <xdr:cNvGrpSpPr>
            <a:grpSpLocks/>
          </xdr:cNvGrpSpPr>
        </xdr:nvGrpSpPr>
        <xdr:grpSpPr bwMode="auto">
          <a:xfrm>
            <a:off x="5324475" y="409575"/>
            <a:ext cx="247650" cy="390525"/>
            <a:chOff x="6572250" y="323850"/>
            <a:chExt cx="247650" cy="390525"/>
          </a:xfrm>
        </xdr:grpSpPr>
        <xdr:sp macro="" textlink="">
          <xdr:nvSpPr>
            <xdr:cNvPr id="108" name="テキスト ボックス 107"/>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9" name="テキスト ボックス 108"/>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05" name="グループ化 13"/>
          <xdr:cNvGrpSpPr>
            <a:grpSpLocks/>
          </xdr:cNvGrpSpPr>
        </xdr:nvGrpSpPr>
        <xdr:grpSpPr bwMode="auto">
          <a:xfrm>
            <a:off x="5200650" y="457200"/>
            <a:ext cx="495313" cy="342900"/>
            <a:chOff x="5638800" y="295275"/>
            <a:chExt cx="495313" cy="342900"/>
          </a:xfrm>
        </xdr:grpSpPr>
        <xdr:sp macro="" textlink="">
          <xdr:nvSpPr>
            <xdr:cNvPr id="106" name="テキスト ボックス 105"/>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7" name="テキスト ボックス 106"/>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10" name="グループ化 210"/>
        <xdr:cNvGrpSpPr>
          <a:grpSpLocks/>
        </xdr:cNvGrpSpPr>
      </xdr:nvGrpSpPr>
      <xdr:grpSpPr bwMode="auto">
        <a:xfrm>
          <a:off x="9582150" y="5495925"/>
          <a:ext cx="495300" cy="409575"/>
          <a:chOff x="5200650" y="409575"/>
          <a:chExt cx="495300" cy="390525"/>
        </a:xfrm>
      </xdr:grpSpPr>
      <xdr:grpSp>
        <xdr:nvGrpSpPr>
          <xdr:cNvPr id="111" name="グループ化 12"/>
          <xdr:cNvGrpSpPr>
            <a:grpSpLocks/>
          </xdr:cNvGrpSpPr>
        </xdr:nvGrpSpPr>
        <xdr:grpSpPr bwMode="auto">
          <a:xfrm>
            <a:off x="5324475" y="409575"/>
            <a:ext cx="247650" cy="390525"/>
            <a:chOff x="6572250" y="323850"/>
            <a:chExt cx="247650" cy="390525"/>
          </a:xfrm>
        </xdr:grpSpPr>
        <xdr:sp macro="" textlink="">
          <xdr:nvSpPr>
            <xdr:cNvPr id="115" name="テキスト ボックス 114"/>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6" name="テキスト ボックス 115"/>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2" name="グループ化 13"/>
          <xdr:cNvGrpSpPr>
            <a:grpSpLocks/>
          </xdr:cNvGrpSpPr>
        </xdr:nvGrpSpPr>
        <xdr:grpSpPr bwMode="auto">
          <a:xfrm>
            <a:off x="5200650" y="457200"/>
            <a:ext cx="495300" cy="342900"/>
            <a:chOff x="5638800" y="295275"/>
            <a:chExt cx="495300" cy="342900"/>
          </a:xfrm>
        </xdr:grpSpPr>
        <xdr:sp macro="" textlink="">
          <xdr:nvSpPr>
            <xdr:cNvPr id="113" name="テキスト ボックス 11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4" name="テキスト ボックス 11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17" name="グループ化 223"/>
        <xdr:cNvGrpSpPr>
          <a:grpSpLocks/>
        </xdr:cNvGrpSpPr>
      </xdr:nvGrpSpPr>
      <xdr:grpSpPr bwMode="auto">
        <a:xfrm>
          <a:off x="4448175" y="6038850"/>
          <a:ext cx="495300" cy="400050"/>
          <a:chOff x="5200650" y="409575"/>
          <a:chExt cx="495300" cy="390525"/>
        </a:xfrm>
      </xdr:grpSpPr>
      <xdr:grpSp>
        <xdr:nvGrpSpPr>
          <xdr:cNvPr id="118" name="グループ化 12"/>
          <xdr:cNvGrpSpPr>
            <a:grpSpLocks/>
          </xdr:cNvGrpSpPr>
        </xdr:nvGrpSpPr>
        <xdr:grpSpPr bwMode="auto">
          <a:xfrm>
            <a:off x="5324475" y="409575"/>
            <a:ext cx="247650" cy="390525"/>
            <a:chOff x="6572250" y="323850"/>
            <a:chExt cx="247650" cy="390525"/>
          </a:xfrm>
        </xdr:grpSpPr>
        <xdr:sp macro="" textlink="">
          <xdr:nvSpPr>
            <xdr:cNvPr id="122" name="テキスト ボックス 12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3" name="テキスト ボックス 12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9" name="グループ化 13"/>
          <xdr:cNvGrpSpPr>
            <a:grpSpLocks/>
          </xdr:cNvGrpSpPr>
        </xdr:nvGrpSpPr>
        <xdr:grpSpPr bwMode="auto">
          <a:xfrm>
            <a:off x="5200650" y="457200"/>
            <a:ext cx="495300" cy="342900"/>
            <a:chOff x="5638800" y="295275"/>
            <a:chExt cx="495300" cy="342900"/>
          </a:xfrm>
        </xdr:grpSpPr>
        <xdr:sp macro="" textlink="">
          <xdr:nvSpPr>
            <xdr:cNvPr id="120" name="テキスト ボックス 11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1" name="テキスト ボックス 12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24" name="グループ化 230"/>
        <xdr:cNvGrpSpPr>
          <a:grpSpLocks/>
        </xdr:cNvGrpSpPr>
      </xdr:nvGrpSpPr>
      <xdr:grpSpPr bwMode="auto">
        <a:xfrm>
          <a:off x="9572625" y="6029325"/>
          <a:ext cx="495300" cy="409575"/>
          <a:chOff x="5200650" y="409575"/>
          <a:chExt cx="495300" cy="390525"/>
        </a:xfrm>
      </xdr:grpSpPr>
      <xdr:grpSp>
        <xdr:nvGrpSpPr>
          <xdr:cNvPr id="125" name="グループ化 12"/>
          <xdr:cNvGrpSpPr>
            <a:grpSpLocks/>
          </xdr:cNvGrpSpPr>
        </xdr:nvGrpSpPr>
        <xdr:grpSpPr bwMode="auto">
          <a:xfrm>
            <a:off x="5324475" y="409575"/>
            <a:ext cx="247650" cy="390525"/>
            <a:chOff x="6572250" y="323850"/>
            <a:chExt cx="247650" cy="390525"/>
          </a:xfrm>
        </xdr:grpSpPr>
        <xdr:sp macro="" textlink="">
          <xdr:nvSpPr>
            <xdr:cNvPr id="129" name="テキスト ボックス 128"/>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0" name="テキスト ボックス 129"/>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26" name="グループ化 13"/>
          <xdr:cNvGrpSpPr>
            <a:grpSpLocks/>
          </xdr:cNvGrpSpPr>
        </xdr:nvGrpSpPr>
        <xdr:grpSpPr bwMode="auto">
          <a:xfrm>
            <a:off x="5200650" y="457200"/>
            <a:ext cx="495300" cy="342900"/>
            <a:chOff x="5638800" y="295275"/>
            <a:chExt cx="495300" cy="342900"/>
          </a:xfrm>
        </xdr:grpSpPr>
        <xdr:sp macro="" textlink="">
          <xdr:nvSpPr>
            <xdr:cNvPr id="127" name="テキスト ボックス 12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8" name="テキスト ボックス 12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31" name="グループ化 237"/>
        <xdr:cNvGrpSpPr>
          <a:grpSpLocks/>
        </xdr:cNvGrpSpPr>
      </xdr:nvGrpSpPr>
      <xdr:grpSpPr bwMode="auto">
        <a:xfrm>
          <a:off x="4438650" y="6543675"/>
          <a:ext cx="495300" cy="400050"/>
          <a:chOff x="5200650" y="409575"/>
          <a:chExt cx="495300" cy="390525"/>
        </a:xfrm>
      </xdr:grpSpPr>
      <xdr:grpSp>
        <xdr:nvGrpSpPr>
          <xdr:cNvPr id="132" name="グループ化 12"/>
          <xdr:cNvGrpSpPr>
            <a:grpSpLocks/>
          </xdr:cNvGrpSpPr>
        </xdr:nvGrpSpPr>
        <xdr:grpSpPr bwMode="auto">
          <a:xfrm>
            <a:off x="5324475" y="409575"/>
            <a:ext cx="247650" cy="390525"/>
            <a:chOff x="6572250" y="323850"/>
            <a:chExt cx="247650" cy="390525"/>
          </a:xfrm>
        </xdr:grpSpPr>
        <xdr:sp macro="" textlink="">
          <xdr:nvSpPr>
            <xdr:cNvPr id="136" name="テキスト ボックス 135"/>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7" name="テキスト ボックス 136"/>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33" name="グループ化 13"/>
          <xdr:cNvGrpSpPr>
            <a:grpSpLocks/>
          </xdr:cNvGrpSpPr>
        </xdr:nvGrpSpPr>
        <xdr:grpSpPr bwMode="auto">
          <a:xfrm>
            <a:off x="5200650" y="457200"/>
            <a:ext cx="495300" cy="342900"/>
            <a:chOff x="5638800" y="295275"/>
            <a:chExt cx="495300" cy="342900"/>
          </a:xfrm>
        </xdr:grpSpPr>
        <xdr:sp macro="" textlink="">
          <xdr:nvSpPr>
            <xdr:cNvPr id="134" name="テキスト ボックス 133"/>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5" name="テキスト ボックス 134"/>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38" name="グループ化 244"/>
        <xdr:cNvGrpSpPr>
          <a:grpSpLocks/>
        </xdr:cNvGrpSpPr>
      </xdr:nvGrpSpPr>
      <xdr:grpSpPr bwMode="auto">
        <a:xfrm>
          <a:off x="4438650" y="7067550"/>
          <a:ext cx="495300" cy="409575"/>
          <a:chOff x="5200650" y="409575"/>
          <a:chExt cx="495300" cy="390525"/>
        </a:xfrm>
      </xdr:grpSpPr>
      <xdr:grpSp>
        <xdr:nvGrpSpPr>
          <xdr:cNvPr id="139" name="グループ化 12"/>
          <xdr:cNvGrpSpPr>
            <a:grpSpLocks/>
          </xdr:cNvGrpSpPr>
        </xdr:nvGrpSpPr>
        <xdr:grpSpPr bwMode="auto">
          <a:xfrm>
            <a:off x="5324475" y="409575"/>
            <a:ext cx="247650" cy="390525"/>
            <a:chOff x="6572250" y="323850"/>
            <a:chExt cx="247650" cy="390525"/>
          </a:xfrm>
        </xdr:grpSpPr>
        <xdr:sp macro="" textlink="">
          <xdr:nvSpPr>
            <xdr:cNvPr id="143" name="テキスト ボックス 142"/>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0" name="グループ化 13"/>
          <xdr:cNvGrpSpPr>
            <a:grpSpLocks/>
          </xdr:cNvGrpSpPr>
        </xdr:nvGrpSpPr>
        <xdr:grpSpPr bwMode="auto">
          <a:xfrm>
            <a:off x="5200650" y="457200"/>
            <a:ext cx="495300" cy="342900"/>
            <a:chOff x="5638800" y="295275"/>
            <a:chExt cx="495300" cy="342900"/>
          </a:xfrm>
        </xdr:grpSpPr>
        <xdr:sp macro="" textlink="">
          <xdr:nvSpPr>
            <xdr:cNvPr id="141" name="テキスト ボックス 14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45" name="グループ化 251"/>
        <xdr:cNvGrpSpPr>
          <a:grpSpLocks/>
        </xdr:cNvGrpSpPr>
      </xdr:nvGrpSpPr>
      <xdr:grpSpPr bwMode="auto">
        <a:xfrm>
          <a:off x="9563100" y="7067550"/>
          <a:ext cx="495300" cy="409575"/>
          <a:chOff x="5200650" y="409575"/>
          <a:chExt cx="495300" cy="390525"/>
        </a:xfrm>
      </xdr:grpSpPr>
      <xdr:grpSp>
        <xdr:nvGrpSpPr>
          <xdr:cNvPr id="146" name="グループ化 12"/>
          <xdr:cNvGrpSpPr>
            <a:grpSpLocks/>
          </xdr:cNvGrpSpPr>
        </xdr:nvGrpSpPr>
        <xdr:grpSpPr bwMode="auto">
          <a:xfrm>
            <a:off x="5324475" y="409575"/>
            <a:ext cx="247650" cy="390525"/>
            <a:chOff x="6572250" y="323850"/>
            <a:chExt cx="247650" cy="390525"/>
          </a:xfrm>
        </xdr:grpSpPr>
        <xdr:sp macro="" textlink="">
          <xdr:nvSpPr>
            <xdr:cNvPr id="150" name="テキスト ボックス 149"/>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1" name="テキスト ボックス 150"/>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7" name="グループ化 13"/>
          <xdr:cNvGrpSpPr>
            <a:grpSpLocks/>
          </xdr:cNvGrpSpPr>
        </xdr:nvGrpSpPr>
        <xdr:grpSpPr bwMode="auto">
          <a:xfrm>
            <a:off x="5200650" y="457200"/>
            <a:ext cx="495300" cy="342900"/>
            <a:chOff x="5638800" y="295275"/>
            <a:chExt cx="495300" cy="342900"/>
          </a:xfrm>
        </xdr:grpSpPr>
        <xdr:sp macro="" textlink="">
          <xdr:nvSpPr>
            <xdr:cNvPr id="148" name="テキスト ボックス 147"/>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9" name="テキスト ボックス 148"/>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63</xdr:row>
      <xdr:rowOff>47625</xdr:rowOff>
    </xdr:from>
    <xdr:to>
      <xdr:col>51</xdr:col>
      <xdr:colOff>76200</xdr:colOff>
      <xdr:row>67</xdr:row>
      <xdr:rowOff>38100</xdr:rowOff>
    </xdr:to>
    <xdr:grpSp>
      <xdr:nvGrpSpPr>
        <xdr:cNvPr id="152" name="グループ化 258"/>
        <xdr:cNvGrpSpPr>
          <a:grpSpLocks/>
        </xdr:cNvGrpSpPr>
      </xdr:nvGrpSpPr>
      <xdr:grpSpPr bwMode="auto">
        <a:xfrm>
          <a:off x="4438650" y="7591425"/>
          <a:ext cx="495300" cy="409575"/>
          <a:chOff x="5200650" y="409575"/>
          <a:chExt cx="495300" cy="390525"/>
        </a:xfrm>
      </xdr:grpSpPr>
      <xdr:grpSp>
        <xdr:nvGrpSpPr>
          <xdr:cNvPr id="153" name="グループ化 12"/>
          <xdr:cNvGrpSpPr>
            <a:grpSpLocks/>
          </xdr:cNvGrpSpPr>
        </xdr:nvGrpSpPr>
        <xdr:grpSpPr bwMode="auto">
          <a:xfrm>
            <a:off x="5324475" y="409575"/>
            <a:ext cx="247650" cy="390525"/>
            <a:chOff x="6572250" y="323850"/>
            <a:chExt cx="247650" cy="390525"/>
          </a:xfrm>
        </xdr:grpSpPr>
        <xdr:sp macro="" textlink="">
          <xdr:nvSpPr>
            <xdr:cNvPr id="157" name="テキスト ボックス 156"/>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8" name="テキスト ボックス 157"/>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54" name="グループ化 13"/>
          <xdr:cNvGrpSpPr>
            <a:grpSpLocks/>
          </xdr:cNvGrpSpPr>
        </xdr:nvGrpSpPr>
        <xdr:grpSpPr bwMode="auto">
          <a:xfrm>
            <a:off x="5200650" y="457200"/>
            <a:ext cx="495300" cy="342900"/>
            <a:chOff x="5638800" y="295275"/>
            <a:chExt cx="495300" cy="342900"/>
          </a:xfrm>
        </xdr:grpSpPr>
        <xdr:sp macro="" textlink="">
          <xdr:nvSpPr>
            <xdr:cNvPr id="155" name="テキスト ボックス 15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56" name="テキスト ボックス 15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63</xdr:row>
      <xdr:rowOff>47625</xdr:rowOff>
    </xdr:from>
    <xdr:to>
      <xdr:col>105</xdr:col>
      <xdr:colOff>66675</xdr:colOff>
      <xdr:row>67</xdr:row>
      <xdr:rowOff>28575</xdr:rowOff>
    </xdr:to>
    <xdr:grpSp>
      <xdr:nvGrpSpPr>
        <xdr:cNvPr id="159" name="グループ化 265"/>
        <xdr:cNvGrpSpPr>
          <a:grpSpLocks/>
        </xdr:cNvGrpSpPr>
      </xdr:nvGrpSpPr>
      <xdr:grpSpPr bwMode="auto">
        <a:xfrm>
          <a:off x="9572625" y="7591425"/>
          <a:ext cx="495300" cy="400050"/>
          <a:chOff x="5200650" y="409575"/>
          <a:chExt cx="495300" cy="390525"/>
        </a:xfrm>
      </xdr:grpSpPr>
      <xdr:grpSp>
        <xdr:nvGrpSpPr>
          <xdr:cNvPr id="160" name="グループ化 12"/>
          <xdr:cNvGrpSpPr>
            <a:grpSpLocks/>
          </xdr:cNvGrpSpPr>
        </xdr:nvGrpSpPr>
        <xdr:grpSpPr bwMode="auto">
          <a:xfrm>
            <a:off x="5324475" y="409575"/>
            <a:ext cx="247650" cy="390525"/>
            <a:chOff x="6572250" y="323850"/>
            <a:chExt cx="247650" cy="390525"/>
          </a:xfrm>
        </xdr:grpSpPr>
        <xdr:sp macro="" textlink="">
          <xdr:nvSpPr>
            <xdr:cNvPr id="164" name="テキスト ボックス 163"/>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5" name="テキスト ボックス 164"/>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61" name="グループ化 13"/>
          <xdr:cNvGrpSpPr>
            <a:grpSpLocks/>
          </xdr:cNvGrpSpPr>
        </xdr:nvGrpSpPr>
        <xdr:grpSpPr bwMode="auto">
          <a:xfrm>
            <a:off x="5200650" y="457200"/>
            <a:ext cx="495300" cy="342900"/>
            <a:chOff x="5638800" y="295275"/>
            <a:chExt cx="495300" cy="342900"/>
          </a:xfrm>
        </xdr:grpSpPr>
        <xdr:sp macro="" textlink="">
          <xdr:nvSpPr>
            <xdr:cNvPr id="162" name="テキスト ボックス 161"/>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3" name="テキスト ボックス 162"/>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68</xdr:row>
      <xdr:rowOff>47625</xdr:rowOff>
    </xdr:from>
    <xdr:to>
      <xdr:col>51</xdr:col>
      <xdr:colOff>76200</xdr:colOff>
      <xdr:row>72</xdr:row>
      <xdr:rowOff>38100</xdr:rowOff>
    </xdr:to>
    <xdr:grpSp>
      <xdr:nvGrpSpPr>
        <xdr:cNvPr id="166" name="グループ化 272"/>
        <xdr:cNvGrpSpPr>
          <a:grpSpLocks/>
        </xdr:cNvGrpSpPr>
      </xdr:nvGrpSpPr>
      <xdr:grpSpPr bwMode="auto">
        <a:xfrm>
          <a:off x="4438650" y="8115300"/>
          <a:ext cx="495300" cy="409575"/>
          <a:chOff x="5200650" y="409575"/>
          <a:chExt cx="495300" cy="390525"/>
        </a:xfrm>
      </xdr:grpSpPr>
      <xdr:grpSp>
        <xdr:nvGrpSpPr>
          <xdr:cNvPr id="167" name="グループ化 12"/>
          <xdr:cNvGrpSpPr>
            <a:grpSpLocks/>
          </xdr:cNvGrpSpPr>
        </xdr:nvGrpSpPr>
        <xdr:grpSpPr bwMode="auto">
          <a:xfrm>
            <a:off x="5324475" y="409575"/>
            <a:ext cx="247650" cy="390525"/>
            <a:chOff x="6572250" y="323850"/>
            <a:chExt cx="247650" cy="390525"/>
          </a:xfrm>
        </xdr:grpSpPr>
        <xdr:sp macro="" textlink="">
          <xdr:nvSpPr>
            <xdr:cNvPr id="171" name="テキスト ボックス 170"/>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2" name="テキスト ボックス 171"/>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68" name="グループ化 13"/>
          <xdr:cNvGrpSpPr>
            <a:grpSpLocks/>
          </xdr:cNvGrpSpPr>
        </xdr:nvGrpSpPr>
        <xdr:grpSpPr bwMode="auto">
          <a:xfrm>
            <a:off x="5200650" y="457200"/>
            <a:ext cx="495300" cy="342900"/>
            <a:chOff x="5638800" y="295275"/>
            <a:chExt cx="495300" cy="342900"/>
          </a:xfrm>
        </xdr:grpSpPr>
        <xdr:sp macro="" textlink="">
          <xdr:nvSpPr>
            <xdr:cNvPr id="169" name="テキスト ボックス 16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0" name="テキスト ボックス 16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68</xdr:row>
      <xdr:rowOff>47625</xdr:rowOff>
    </xdr:from>
    <xdr:to>
      <xdr:col>105</xdr:col>
      <xdr:colOff>66675</xdr:colOff>
      <xdr:row>72</xdr:row>
      <xdr:rowOff>28575</xdr:rowOff>
    </xdr:to>
    <xdr:grpSp>
      <xdr:nvGrpSpPr>
        <xdr:cNvPr id="173" name="グループ化 279"/>
        <xdr:cNvGrpSpPr>
          <a:grpSpLocks/>
        </xdr:cNvGrpSpPr>
      </xdr:nvGrpSpPr>
      <xdr:grpSpPr bwMode="auto">
        <a:xfrm>
          <a:off x="9572625" y="8115300"/>
          <a:ext cx="495300" cy="400050"/>
          <a:chOff x="5200650" y="409575"/>
          <a:chExt cx="495300" cy="390525"/>
        </a:xfrm>
      </xdr:grpSpPr>
      <xdr:grpSp>
        <xdr:nvGrpSpPr>
          <xdr:cNvPr id="174" name="グループ化 12"/>
          <xdr:cNvGrpSpPr>
            <a:grpSpLocks/>
          </xdr:cNvGrpSpPr>
        </xdr:nvGrpSpPr>
        <xdr:grpSpPr bwMode="auto">
          <a:xfrm>
            <a:off x="5324475" y="409575"/>
            <a:ext cx="247650" cy="390525"/>
            <a:chOff x="6572250" y="323850"/>
            <a:chExt cx="247650" cy="390525"/>
          </a:xfrm>
        </xdr:grpSpPr>
        <xdr:sp macro="" textlink="">
          <xdr:nvSpPr>
            <xdr:cNvPr id="178" name="テキスト ボックス 177"/>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9" name="テキスト ボックス 178"/>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75" name="グループ化 13"/>
          <xdr:cNvGrpSpPr>
            <a:grpSpLocks/>
          </xdr:cNvGrpSpPr>
        </xdr:nvGrpSpPr>
        <xdr:grpSpPr bwMode="auto">
          <a:xfrm>
            <a:off x="5200650" y="457200"/>
            <a:ext cx="495300" cy="342900"/>
            <a:chOff x="5638800" y="295275"/>
            <a:chExt cx="495300" cy="342900"/>
          </a:xfrm>
        </xdr:grpSpPr>
        <xdr:sp macro="" textlink="">
          <xdr:nvSpPr>
            <xdr:cNvPr id="176" name="テキスト ボックス 17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7" name="テキスト ボックス 17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N420"/>
  <sheetViews>
    <sheetView showGridLines="0" tabSelected="1" zoomScaleNormal="100" workbookViewId="0">
      <selection activeCell="D287" sqref="D287"/>
    </sheetView>
  </sheetViews>
  <sheetFormatPr defaultColWidth="0" defaultRowHeight="0" customHeight="1" zeroHeight="1"/>
  <cols>
    <col min="1" max="1" width="1.5" style="122" customWidth="1"/>
    <col min="2" max="2" width="3.75" style="122" customWidth="1"/>
    <col min="3" max="3" width="2.875" style="122" customWidth="1"/>
    <col min="4" max="4" width="2" style="122" customWidth="1"/>
    <col min="5" max="5" width="3" style="122" customWidth="1"/>
    <col min="6" max="6" width="5" style="122" customWidth="1"/>
    <col min="7" max="7" width="15" style="122" customWidth="1"/>
    <col min="8" max="9" width="20" style="122" customWidth="1"/>
    <col min="10" max="10" width="15" style="122" customWidth="1"/>
    <col min="11" max="11" width="6.75" style="122" customWidth="1"/>
    <col min="12" max="12" width="3.75" style="122" customWidth="1"/>
    <col min="13" max="13" width="1.625" style="122" customWidth="1"/>
    <col min="14" max="16384" width="12.625" style="122" hidden="1"/>
  </cols>
  <sheetData>
    <row r="1" spans="2:13" ht="15" customHeight="1">
      <c r="B1" s="699" t="s">
        <v>636</v>
      </c>
      <c r="C1" s="699"/>
      <c r="D1" s="699"/>
      <c r="E1" s="699"/>
      <c r="F1" s="699"/>
      <c r="G1" s="699"/>
      <c r="H1" s="699"/>
      <c r="I1" s="699"/>
      <c r="J1" s="699"/>
      <c r="K1" s="699"/>
      <c r="L1" s="699"/>
    </row>
    <row r="2" spans="2:13" ht="15" customHeight="1">
      <c r="B2" s="699"/>
      <c r="C2" s="699"/>
      <c r="D2" s="699"/>
      <c r="E2" s="699"/>
      <c r="F2" s="699"/>
      <c r="G2" s="699"/>
      <c r="H2" s="699"/>
      <c r="I2" s="699"/>
      <c r="J2" s="699"/>
      <c r="K2" s="699"/>
      <c r="L2" s="699"/>
    </row>
    <row r="3" spans="2:13" ht="15" customHeight="1">
      <c r="B3" s="123"/>
      <c r="C3" s="123"/>
      <c r="D3" s="124"/>
      <c r="H3" s="125"/>
      <c r="I3" s="125"/>
      <c r="J3" s="125"/>
      <c r="K3" s="125"/>
      <c r="L3" s="125"/>
      <c r="M3" s="125"/>
    </row>
    <row r="4" spans="2:13" ht="15" customHeight="1">
      <c r="B4" s="126" t="s">
        <v>6</v>
      </c>
      <c r="F4" s="125"/>
      <c r="G4" s="125"/>
      <c r="H4" s="125"/>
      <c r="I4" s="125"/>
      <c r="J4" s="125"/>
      <c r="K4" s="125"/>
      <c r="L4" s="125"/>
      <c r="M4" s="125"/>
    </row>
    <row r="5" spans="2:13" ht="15" customHeight="1">
      <c r="C5" s="125" t="s">
        <v>242</v>
      </c>
      <c r="F5" s="125"/>
      <c r="G5" s="125"/>
      <c r="H5" s="125"/>
      <c r="I5" s="125"/>
      <c r="J5" s="125"/>
      <c r="K5" s="125"/>
      <c r="L5" s="125"/>
      <c r="M5" s="125"/>
    </row>
    <row r="6" spans="2:13" ht="15" customHeight="1">
      <c r="C6" s="125" t="s">
        <v>243</v>
      </c>
      <c r="F6" s="125"/>
      <c r="G6" s="125"/>
      <c r="H6" s="125"/>
      <c r="I6" s="125"/>
      <c r="J6" s="125"/>
      <c r="K6" s="125"/>
      <c r="L6" s="125"/>
      <c r="M6" s="125"/>
    </row>
    <row r="7" spans="2:13" ht="15" customHeight="1">
      <c r="C7" s="125" t="s">
        <v>407</v>
      </c>
      <c r="F7" s="125"/>
      <c r="G7" s="125"/>
      <c r="H7" s="125"/>
      <c r="I7" s="125"/>
      <c r="J7" s="125"/>
      <c r="K7" s="125"/>
      <c r="L7" s="125"/>
      <c r="M7" s="125"/>
    </row>
    <row r="8" spans="2:13" ht="15" customHeight="1">
      <c r="C8" s="124"/>
      <c r="D8" s="125"/>
      <c r="F8" s="125"/>
      <c r="G8" s="125"/>
      <c r="H8" s="125"/>
      <c r="I8" s="125"/>
      <c r="J8" s="125"/>
      <c r="K8" s="125"/>
      <c r="L8" s="125"/>
      <c r="M8" s="125"/>
    </row>
    <row r="9" spans="2:13" ht="15" customHeight="1">
      <c r="B9" s="126" t="s">
        <v>178</v>
      </c>
      <c r="C9" s="124"/>
      <c r="D9" s="125"/>
      <c r="F9" s="125"/>
      <c r="G9" s="125"/>
      <c r="H9" s="125"/>
      <c r="I9" s="125"/>
      <c r="J9" s="125"/>
      <c r="K9" s="125"/>
      <c r="L9" s="125"/>
      <c r="M9" s="125"/>
    </row>
    <row r="10" spans="2:13" ht="15" customHeight="1">
      <c r="C10" s="124" t="s">
        <v>179</v>
      </c>
      <c r="D10" s="125"/>
      <c r="F10" s="125"/>
      <c r="G10" s="125"/>
      <c r="H10" s="125"/>
      <c r="I10" s="125"/>
      <c r="J10" s="125"/>
      <c r="K10" s="125"/>
      <c r="L10" s="125"/>
      <c r="M10" s="125"/>
    </row>
    <row r="11" spans="2:13" ht="15" customHeight="1" thickBot="1">
      <c r="C11" s="124"/>
      <c r="D11" s="125"/>
      <c r="F11" s="125"/>
      <c r="G11" s="125"/>
      <c r="H11" s="125"/>
      <c r="I11" s="125"/>
      <c r="J11" s="125"/>
      <c r="K11" s="125"/>
      <c r="L11" s="125"/>
      <c r="M11" s="125"/>
    </row>
    <row r="12" spans="2:13" ht="15" customHeight="1">
      <c r="C12" s="127"/>
      <c r="D12" s="128"/>
      <c r="E12" s="129"/>
      <c r="F12" s="128"/>
      <c r="G12" s="128"/>
      <c r="H12" s="128"/>
      <c r="I12" s="128"/>
      <c r="J12" s="128"/>
      <c r="K12" s="130"/>
      <c r="L12" s="125"/>
      <c r="M12" s="125"/>
    </row>
    <row r="13" spans="2:13" ht="15" customHeight="1">
      <c r="C13" s="131"/>
      <c r="D13" s="132" t="s">
        <v>631</v>
      </c>
      <c r="E13" s="133"/>
      <c r="F13" s="132"/>
      <c r="G13" s="132"/>
      <c r="H13" s="132"/>
      <c r="I13" s="132"/>
      <c r="J13" s="132"/>
      <c r="K13" s="134"/>
      <c r="L13" s="125"/>
      <c r="M13" s="125"/>
    </row>
    <row r="14" spans="2:13" ht="15" customHeight="1">
      <c r="C14" s="131"/>
      <c r="D14" s="218" t="s">
        <v>244</v>
      </c>
      <c r="F14" s="132"/>
      <c r="G14" s="132"/>
      <c r="H14" s="132"/>
      <c r="I14" s="132"/>
      <c r="J14" s="132"/>
      <c r="K14" s="134"/>
      <c r="L14" s="125"/>
      <c r="M14" s="125"/>
    </row>
    <row r="15" spans="2:13" ht="15" customHeight="1">
      <c r="C15" s="131"/>
      <c r="D15" s="217"/>
      <c r="F15" s="132"/>
      <c r="G15" s="132"/>
      <c r="H15" s="132"/>
      <c r="I15" s="132"/>
      <c r="J15" s="132"/>
      <c r="K15" s="134"/>
      <c r="L15" s="125"/>
      <c r="M15" s="125"/>
    </row>
    <row r="16" spans="2:13" ht="15" customHeight="1">
      <c r="C16" s="131"/>
      <c r="D16" s="132" t="s">
        <v>245</v>
      </c>
      <c r="E16" s="132"/>
      <c r="F16" s="132"/>
      <c r="G16" s="132"/>
      <c r="H16" s="132"/>
      <c r="I16" s="132"/>
      <c r="J16" s="132"/>
      <c r="K16" s="134"/>
      <c r="L16" s="125"/>
      <c r="M16" s="125"/>
    </row>
    <row r="17" spans="2:13" ht="15" customHeight="1">
      <c r="C17" s="131"/>
      <c r="D17" s="132"/>
      <c r="E17" s="132"/>
      <c r="F17" s="132"/>
      <c r="G17" s="132"/>
      <c r="H17" s="132"/>
      <c r="I17" s="132"/>
      <c r="J17" s="132"/>
      <c r="K17" s="134"/>
      <c r="L17" s="125"/>
      <c r="M17" s="125"/>
    </row>
    <row r="18" spans="2:13" ht="15" customHeight="1">
      <c r="C18" s="131"/>
      <c r="D18" s="248" t="s">
        <v>246</v>
      </c>
      <c r="E18" s="132"/>
      <c r="F18" s="132"/>
      <c r="G18" s="132"/>
      <c r="H18" s="132"/>
      <c r="I18" s="132"/>
      <c r="J18" s="132"/>
      <c r="K18" s="134"/>
      <c r="L18" s="125"/>
      <c r="M18" s="125"/>
    </row>
    <row r="19" spans="2:13" ht="15" customHeight="1" thickBot="1">
      <c r="C19" s="135"/>
      <c r="D19" s="136"/>
      <c r="E19" s="137"/>
      <c r="F19" s="137"/>
      <c r="G19" s="137"/>
      <c r="H19" s="137"/>
      <c r="I19" s="137"/>
      <c r="J19" s="137"/>
      <c r="K19" s="138"/>
      <c r="L19" s="125"/>
      <c r="M19" s="125"/>
    </row>
    <row r="20" spans="2:13" ht="15" customHeight="1">
      <c r="C20" s="124"/>
      <c r="D20" s="125"/>
      <c r="F20" s="125"/>
      <c r="G20" s="125"/>
      <c r="H20" s="125"/>
      <c r="I20" s="125"/>
      <c r="J20" s="125"/>
      <c r="K20" s="125"/>
      <c r="L20" s="125"/>
      <c r="M20" s="125"/>
    </row>
    <row r="21" spans="2:13" ht="15" customHeight="1">
      <c r="B21" s="126" t="s">
        <v>382</v>
      </c>
      <c r="F21" s="125"/>
      <c r="G21" s="125"/>
      <c r="H21" s="125"/>
      <c r="I21" s="125"/>
      <c r="J21" s="125"/>
      <c r="K21" s="125"/>
      <c r="L21" s="125"/>
      <c r="M21" s="125"/>
    </row>
    <row r="22" spans="2:13" ht="15" customHeight="1">
      <c r="C22" s="125" t="s">
        <v>248</v>
      </c>
      <c r="F22" s="125"/>
      <c r="G22" s="125"/>
      <c r="H22" s="125"/>
      <c r="I22" s="125"/>
      <c r="J22" s="125"/>
      <c r="K22" s="125"/>
      <c r="L22" s="125"/>
      <c r="M22" s="125"/>
    </row>
    <row r="23" spans="2:13" ht="15" customHeight="1" thickBot="1">
      <c r="D23" s="125"/>
      <c r="F23" s="125"/>
      <c r="G23" s="125"/>
      <c r="H23" s="125"/>
      <c r="I23" s="125"/>
      <c r="J23" s="125"/>
      <c r="K23" s="125"/>
      <c r="L23" s="125"/>
      <c r="M23" s="125"/>
    </row>
    <row r="24" spans="2:13" ht="15" customHeight="1">
      <c r="C24" s="139"/>
      <c r="D24" s="140"/>
      <c r="E24" s="141"/>
      <c r="F24" s="140"/>
      <c r="G24" s="140"/>
      <c r="H24" s="140"/>
      <c r="I24" s="140"/>
      <c r="J24" s="140"/>
      <c r="K24" s="142"/>
      <c r="L24" s="125"/>
      <c r="M24" s="125"/>
    </row>
    <row r="25" spans="2:13" ht="15" customHeight="1">
      <c r="C25" s="143"/>
      <c r="D25" s="132" t="s">
        <v>408</v>
      </c>
      <c r="E25" s="132"/>
      <c r="F25" s="132"/>
      <c r="G25" s="132"/>
      <c r="H25" s="132"/>
      <c r="I25" s="132"/>
      <c r="J25" s="132"/>
      <c r="K25" s="144"/>
      <c r="L25" s="125"/>
    </row>
    <row r="26" spans="2:13" ht="15" customHeight="1">
      <c r="C26" s="143"/>
      <c r="D26" s="132"/>
      <c r="E26" s="132"/>
      <c r="F26" s="132"/>
      <c r="G26" s="132"/>
      <c r="H26" s="132"/>
      <c r="I26" s="132"/>
      <c r="J26" s="132"/>
      <c r="K26" s="144"/>
      <c r="L26" s="125"/>
    </row>
    <row r="27" spans="2:13" ht="15" customHeight="1">
      <c r="C27" s="143"/>
      <c r="D27" s="132" t="s">
        <v>383</v>
      </c>
      <c r="E27" s="132"/>
      <c r="F27" s="132"/>
      <c r="G27" s="132"/>
      <c r="H27" s="132"/>
      <c r="I27" s="132"/>
      <c r="J27" s="132"/>
      <c r="K27" s="144"/>
      <c r="L27" s="125"/>
    </row>
    <row r="28" spans="2:13" ht="15" customHeight="1">
      <c r="C28" s="143"/>
      <c r="D28" s="132"/>
      <c r="E28" s="132"/>
      <c r="F28" s="132"/>
      <c r="G28" s="132"/>
      <c r="H28" s="132"/>
      <c r="I28" s="132"/>
      <c r="J28" s="132"/>
      <c r="K28" s="144"/>
      <c r="L28" s="125"/>
    </row>
    <row r="29" spans="2:13" ht="15" customHeight="1">
      <c r="C29" s="143"/>
      <c r="D29" s="132" t="s">
        <v>384</v>
      </c>
      <c r="E29" s="132"/>
      <c r="F29" s="132"/>
      <c r="G29" s="132"/>
      <c r="H29" s="132"/>
      <c r="I29" s="132"/>
      <c r="J29" s="132"/>
      <c r="K29" s="144"/>
      <c r="L29" s="125"/>
    </row>
    <row r="30" spans="2:13" ht="15" customHeight="1">
      <c r="C30" s="143"/>
      <c r="D30" s="132"/>
      <c r="E30" s="132"/>
      <c r="F30" s="132"/>
      <c r="G30" s="132"/>
      <c r="H30" s="132"/>
      <c r="I30" s="132"/>
      <c r="J30" s="132"/>
      <c r="K30" s="144"/>
      <c r="L30" s="125"/>
    </row>
    <row r="31" spans="2:13" ht="15" customHeight="1">
      <c r="C31" s="143"/>
      <c r="D31" s="132" t="s">
        <v>172</v>
      </c>
      <c r="E31" s="132"/>
      <c r="F31" s="132"/>
      <c r="G31" s="132"/>
      <c r="H31" s="132"/>
      <c r="I31" s="132"/>
      <c r="J31" s="132"/>
      <c r="K31" s="144"/>
      <c r="L31" s="125"/>
    </row>
    <row r="32" spans="2:13" ht="15" customHeight="1">
      <c r="C32" s="143"/>
      <c r="D32" s="132"/>
      <c r="E32" s="132"/>
      <c r="F32" s="132"/>
      <c r="G32" s="132"/>
      <c r="H32" s="132"/>
      <c r="I32" s="132"/>
      <c r="J32" s="132"/>
      <c r="K32" s="144"/>
      <c r="L32" s="125"/>
    </row>
    <row r="33" spans="2:13" ht="15" customHeight="1">
      <c r="C33" s="143"/>
      <c r="D33" s="132" t="s">
        <v>247</v>
      </c>
      <c r="E33" s="132"/>
      <c r="F33" s="132"/>
      <c r="G33" s="132"/>
      <c r="H33" s="132"/>
      <c r="I33" s="132"/>
      <c r="J33" s="132"/>
      <c r="K33" s="144"/>
      <c r="L33" s="125"/>
    </row>
    <row r="34" spans="2:13" ht="15" customHeight="1" thickBot="1">
      <c r="C34" s="145"/>
      <c r="D34" s="146"/>
      <c r="E34" s="147"/>
      <c r="F34" s="147"/>
      <c r="G34" s="147"/>
      <c r="H34" s="147"/>
      <c r="I34" s="147"/>
      <c r="J34" s="147"/>
      <c r="K34" s="148"/>
      <c r="L34" s="125"/>
      <c r="M34" s="125"/>
    </row>
    <row r="35" spans="2:13" ht="15" customHeight="1">
      <c r="C35" s="133"/>
      <c r="D35" s="124"/>
      <c r="E35" s="132"/>
      <c r="F35" s="132"/>
      <c r="G35" s="132"/>
      <c r="H35" s="132"/>
      <c r="I35" s="132"/>
      <c r="J35" s="132"/>
      <c r="K35" s="132"/>
      <c r="L35" s="125"/>
      <c r="M35" s="125"/>
    </row>
    <row r="36" spans="2:13" ht="15" customHeight="1">
      <c r="B36" s="126" t="s">
        <v>173</v>
      </c>
      <c r="F36" s="125"/>
      <c r="G36" s="125"/>
      <c r="H36" s="125"/>
      <c r="I36" s="125"/>
      <c r="J36" s="125"/>
      <c r="K36" s="125"/>
      <c r="L36" s="125"/>
      <c r="M36" s="125"/>
    </row>
    <row r="37" spans="2:13" ht="15" customHeight="1">
      <c r="C37" s="149" t="s">
        <v>385</v>
      </c>
      <c r="F37" s="125"/>
      <c r="G37" s="125"/>
      <c r="H37" s="125"/>
      <c r="I37" s="125"/>
      <c r="J37" s="125"/>
      <c r="K37" s="125"/>
      <c r="L37" s="125"/>
      <c r="M37" s="125"/>
    </row>
    <row r="38" spans="2:13" ht="15" customHeight="1">
      <c r="C38" s="219" t="s">
        <v>626</v>
      </c>
      <c r="D38" s="125"/>
      <c r="F38" s="125"/>
      <c r="G38" s="125"/>
      <c r="H38" s="125"/>
      <c r="I38" s="125"/>
      <c r="J38" s="125"/>
      <c r="K38" s="125"/>
      <c r="L38" s="125"/>
      <c r="M38" s="125"/>
    </row>
    <row r="39" spans="2:13" ht="15" customHeight="1">
      <c r="B39" s="149"/>
      <c r="C39" s="122" t="s">
        <v>195</v>
      </c>
      <c r="F39" s="125"/>
      <c r="G39" s="125"/>
      <c r="H39" s="125"/>
      <c r="I39" s="125"/>
      <c r="J39" s="125"/>
      <c r="K39" s="125"/>
      <c r="L39" s="125"/>
      <c r="M39" s="125"/>
    </row>
    <row r="40" spans="2:13" ht="15" customHeight="1">
      <c r="B40" s="149"/>
      <c r="C40" s="122" t="s">
        <v>386</v>
      </c>
      <c r="F40" s="125"/>
      <c r="G40" s="125"/>
      <c r="H40" s="125"/>
      <c r="I40" s="125"/>
      <c r="J40" s="125"/>
      <c r="K40" s="125"/>
      <c r="L40" s="125"/>
      <c r="M40" s="125"/>
    </row>
    <row r="41" spans="2:13" ht="15" customHeight="1" thickBot="1">
      <c r="C41" s="149"/>
      <c r="F41" s="125"/>
      <c r="G41" s="125"/>
      <c r="H41" s="125"/>
      <c r="I41" s="125"/>
      <c r="J41" s="125"/>
      <c r="K41" s="125"/>
      <c r="L41" s="125"/>
      <c r="M41" s="125"/>
    </row>
    <row r="42" spans="2:13" ht="15" customHeight="1">
      <c r="C42" s="150"/>
      <c r="D42" s="151"/>
      <c r="E42" s="151"/>
      <c r="F42" s="152"/>
      <c r="G42" s="152"/>
      <c r="H42" s="152"/>
      <c r="I42" s="152"/>
      <c r="J42" s="152"/>
      <c r="K42" s="153"/>
      <c r="L42" s="125"/>
      <c r="M42" s="125"/>
    </row>
    <row r="43" spans="2:13" ht="15" customHeight="1">
      <c r="C43" s="154"/>
      <c r="D43" s="133" t="s">
        <v>409</v>
      </c>
      <c r="E43" s="133"/>
      <c r="F43" s="133"/>
      <c r="G43" s="133"/>
      <c r="H43" s="133"/>
      <c r="I43" s="133"/>
      <c r="J43" s="133"/>
      <c r="K43" s="155"/>
    </row>
    <row r="44" spans="2:13" ht="15" customHeight="1">
      <c r="C44" s="154"/>
      <c r="D44" s="133"/>
      <c r="E44" s="697" t="s">
        <v>627</v>
      </c>
      <c r="F44" s="133"/>
      <c r="G44" s="133"/>
      <c r="H44" s="133"/>
      <c r="I44" s="133"/>
      <c r="J44" s="133"/>
      <c r="K44" s="155"/>
    </row>
    <row r="45" spans="2:13" ht="15" customHeight="1">
      <c r="C45" s="154"/>
      <c r="D45" s="133"/>
      <c r="E45" s="133"/>
      <c r="F45" s="133"/>
      <c r="G45" s="133"/>
      <c r="H45" s="133"/>
      <c r="I45" s="133"/>
      <c r="J45" s="133"/>
      <c r="K45" s="155"/>
    </row>
    <row r="46" spans="2:13" ht="15" customHeight="1">
      <c r="C46" s="154"/>
      <c r="D46" s="133" t="s">
        <v>410</v>
      </c>
      <c r="E46" s="133"/>
      <c r="F46" s="133"/>
      <c r="G46" s="133"/>
      <c r="H46" s="133"/>
      <c r="I46" s="133"/>
      <c r="J46" s="133"/>
      <c r="K46" s="155"/>
    </row>
    <row r="47" spans="2:13" ht="15" customHeight="1">
      <c r="C47" s="154"/>
      <c r="D47" s="133"/>
      <c r="E47" s="133" t="s">
        <v>260</v>
      </c>
      <c r="F47" s="133"/>
      <c r="G47" s="133"/>
      <c r="H47" s="133"/>
      <c r="I47" s="133"/>
      <c r="J47" s="133"/>
      <c r="K47" s="155"/>
    </row>
    <row r="48" spans="2:13" ht="15" customHeight="1">
      <c r="C48" s="154"/>
      <c r="D48" s="133"/>
      <c r="E48" s="133" t="s">
        <v>411</v>
      </c>
      <c r="F48" s="133"/>
      <c r="G48" s="133"/>
      <c r="H48" s="133"/>
      <c r="I48" s="133"/>
      <c r="J48" s="133"/>
      <c r="K48" s="155"/>
    </row>
    <row r="49" spans="2:13" ht="15" customHeight="1">
      <c r="C49" s="154"/>
      <c r="D49" s="133"/>
      <c r="E49" s="133"/>
      <c r="F49" s="133"/>
      <c r="G49" s="133"/>
      <c r="H49" s="133"/>
      <c r="I49" s="133"/>
      <c r="J49" s="133"/>
      <c r="K49" s="155"/>
    </row>
    <row r="50" spans="2:13" ht="15" customHeight="1">
      <c r="C50" s="154"/>
      <c r="D50" s="133" t="s">
        <v>412</v>
      </c>
      <c r="E50" s="133"/>
      <c r="F50" s="133"/>
      <c r="G50" s="133"/>
      <c r="H50" s="133"/>
      <c r="I50" s="133"/>
      <c r="J50" s="133"/>
      <c r="K50" s="155"/>
    </row>
    <row r="51" spans="2:13" ht="15" customHeight="1">
      <c r="C51" s="154"/>
      <c r="D51" s="133"/>
      <c r="E51" s="156" t="s">
        <v>413</v>
      </c>
      <c r="F51" s="133"/>
      <c r="G51" s="133"/>
      <c r="H51" s="133"/>
      <c r="I51" s="133"/>
      <c r="J51" s="133"/>
      <c r="K51" s="155"/>
    </row>
    <row r="52" spans="2:13" ht="15" customHeight="1">
      <c r="C52" s="154"/>
      <c r="D52" s="133"/>
      <c r="E52" s="133"/>
      <c r="F52" s="133"/>
      <c r="G52" s="133"/>
      <c r="H52" s="133"/>
      <c r="I52" s="133"/>
      <c r="J52" s="133"/>
      <c r="K52" s="155"/>
    </row>
    <row r="53" spans="2:13" ht="15" customHeight="1">
      <c r="C53" s="154"/>
      <c r="D53" s="133" t="s">
        <v>414</v>
      </c>
      <c r="E53" s="133"/>
      <c r="F53" s="133"/>
      <c r="G53" s="133"/>
      <c r="H53" s="133"/>
      <c r="I53" s="133"/>
      <c r="J53" s="133"/>
      <c r="K53" s="155"/>
    </row>
    <row r="54" spans="2:13" ht="15" customHeight="1">
      <c r="C54" s="154"/>
      <c r="D54" s="133"/>
      <c r="E54" s="133" t="s">
        <v>415</v>
      </c>
      <c r="F54" s="133"/>
      <c r="G54" s="133"/>
      <c r="H54" s="133"/>
      <c r="I54" s="133"/>
      <c r="J54" s="133"/>
      <c r="K54" s="155"/>
    </row>
    <row r="55" spans="2:13" ht="15" customHeight="1" thickBot="1">
      <c r="C55" s="157"/>
      <c r="D55" s="158"/>
      <c r="E55" s="158"/>
      <c r="F55" s="158"/>
      <c r="G55" s="158"/>
      <c r="H55" s="158"/>
      <c r="I55" s="158"/>
      <c r="J55" s="158"/>
      <c r="K55" s="159"/>
    </row>
    <row r="56" spans="2:13" ht="15" customHeight="1">
      <c r="D56" s="124"/>
      <c r="E56" s="125"/>
      <c r="F56" s="125"/>
      <c r="G56" s="125"/>
      <c r="H56" s="125"/>
      <c r="I56" s="125"/>
      <c r="J56" s="125"/>
      <c r="K56" s="125"/>
      <c r="L56" s="125"/>
      <c r="M56" s="125"/>
    </row>
    <row r="57" spans="2:13" ht="15" customHeight="1">
      <c r="B57" s="126" t="s">
        <v>416</v>
      </c>
      <c r="F57" s="125"/>
      <c r="G57" s="125"/>
      <c r="H57" s="125"/>
      <c r="I57" s="125"/>
      <c r="J57" s="125"/>
      <c r="K57" s="125"/>
      <c r="L57" s="125"/>
      <c r="M57" s="125"/>
    </row>
    <row r="58" spans="2:13" ht="15" customHeight="1">
      <c r="C58" s="125" t="s">
        <v>620</v>
      </c>
      <c r="D58" s="125"/>
      <c r="F58" s="125"/>
      <c r="G58" s="125"/>
      <c r="H58" s="125"/>
      <c r="I58" s="125"/>
      <c r="J58" s="125"/>
      <c r="K58" s="125"/>
      <c r="L58" s="125"/>
    </row>
    <row r="59" spans="2:13" ht="15" customHeight="1">
      <c r="C59" s="124" t="s">
        <v>417</v>
      </c>
      <c r="D59" s="125"/>
      <c r="F59" s="125"/>
      <c r="G59" s="125"/>
      <c r="H59" s="125"/>
      <c r="I59" s="125"/>
      <c r="J59" s="125"/>
      <c r="K59" s="125"/>
      <c r="L59" s="125"/>
      <c r="M59" s="125"/>
    </row>
    <row r="60" spans="2:13" ht="15" customHeight="1">
      <c r="C60" s="124"/>
      <c r="D60" s="125"/>
      <c r="F60" s="125"/>
      <c r="G60" s="125"/>
      <c r="H60" s="125"/>
      <c r="I60" s="125"/>
      <c r="J60" s="125"/>
      <c r="K60" s="125"/>
      <c r="L60" s="125"/>
      <c r="M60" s="125"/>
    </row>
    <row r="61" spans="2:13" ht="15" customHeight="1">
      <c r="C61" s="124"/>
      <c r="D61" s="125"/>
      <c r="F61" s="125"/>
      <c r="G61" s="125"/>
      <c r="H61" s="125"/>
      <c r="I61" s="125"/>
      <c r="J61" s="125"/>
      <c r="K61" s="125"/>
      <c r="L61" s="125"/>
      <c r="M61" s="125"/>
    </row>
    <row r="62" spans="2:13" ht="15" customHeight="1">
      <c r="C62" s="124"/>
      <c r="D62" s="125"/>
      <c r="F62" s="125"/>
      <c r="G62" s="125"/>
      <c r="H62" s="125"/>
      <c r="I62" s="125"/>
      <c r="J62" s="125"/>
      <c r="K62" s="125"/>
      <c r="L62" s="125"/>
      <c r="M62" s="125"/>
    </row>
    <row r="63" spans="2:13" ht="15" customHeight="1">
      <c r="C63" s="133"/>
      <c r="D63" s="160" t="s">
        <v>418</v>
      </c>
      <c r="E63" s="132"/>
      <c r="F63" s="132"/>
      <c r="G63" s="132"/>
      <c r="H63" s="132"/>
      <c r="I63" s="132"/>
      <c r="J63" s="132"/>
      <c r="K63" s="132"/>
    </row>
    <row r="64" spans="2:13" ht="15" customHeight="1">
      <c r="C64" s="133"/>
      <c r="D64" s="133"/>
      <c r="E64" s="132" t="s">
        <v>249</v>
      </c>
      <c r="F64" s="132"/>
      <c r="G64" s="132"/>
      <c r="H64" s="132"/>
      <c r="I64" s="132"/>
      <c r="J64" s="132"/>
      <c r="K64" s="132"/>
      <c r="L64" s="125"/>
    </row>
    <row r="65" spans="2:13" ht="15" customHeight="1">
      <c r="C65" s="133"/>
      <c r="D65" s="132"/>
      <c r="E65" s="132"/>
      <c r="F65" s="132"/>
      <c r="G65" s="132"/>
      <c r="H65" s="132"/>
      <c r="I65" s="132"/>
      <c r="J65" s="132"/>
      <c r="K65" s="132"/>
      <c r="L65" s="133"/>
    </row>
    <row r="66" spans="2:13" ht="15" customHeight="1">
      <c r="C66" s="133"/>
      <c r="D66" s="160" t="s">
        <v>176</v>
      </c>
      <c r="E66" s="132"/>
      <c r="F66" s="132"/>
      <c r="G66" s="132"/>
      <c r="H66" s="132"/>
      <c r="I66" s="132"/>
      <c r="J66" s="132"/>
      <c r="K66" s="132"/>
    </row>
    <row r="67" spans="2:13" ht="15" customHeight="1">
      <c r="C67" s="133"/>
      <c r="D67" s="133"/>
      <c r="E67" s="132" t="s">
        <v>387</v>
      </c>
      <c r="F67" s="132"/>
      <c r="G67" s="132"/>
      <c r="H67" s="132"/>
      <c r="I67" s="132"/>
      <c r="J67" s="132"/>
      <c r="K67" s="132"/>
      <c r="L67" s="125"/>
    </row>
    <row r="68" spans="2:13" ht="15" customHeight="1">
      <c r="C68" s="133"/>
      <c r="D68" s="132"/>
      <c r="E68" s="132" t="s">
        <v>419</v>
      </c>
      <c r="F68" s="132"/>
      <c r="G68" s="132"/>
      <c r="H68" s="132"/>
      <c r="I68" s="132"/>
      <c r="J68" s="132"/>
      <c r="K68" s="132"/>
    </row>
    <row r="69" spans="2:13" ht="15" customHeight="1">
      <c r="C69" s="133"/>
      <c r="D69" s="132"/>
      <c r="E69" s="132"/>
      <c r="F69" s="132"/>
      <c r="G69" s="132"/>
      <c r="H69" s="132"/>
      <c r="I69" s="132"/>
      <c r="J69" s="132"/>
      <c r="K69" s="132"/>
      <c r="L69" s="133"/>
    </row>
    <row r="70" spans="2:13" ht="15" customHeight="1">
      <c r="C70" s="133"/>
      <c r="D70" s="160" t="s">
        <v>177</v>
      </c>
      <c r="E70" s="132"/>
      <c r="F70" s="132"/>
      <c r="G70" s="132"/>
      <c r="H70" s="132"/>
      <c r="I70" s="132"/>
      <c r="J70" s="132"/>
      <c r="K70" s="132"/>
    </row>
    <row r="71" spans="2:13" ht="15" customHeight="1">
      <c r="C71" s="133"/>
      <c r="D71" s="133"/>
      <c r="E71" s="132" t="s">
        <v>109</v>
      </c>
      <c r="F71" s="132"/>
      <c r="G71" s="132"/>
      <c r="H71" s="132"/>
      <c r="I71" s="132"/>
      <c r="J71" s="132"/>
      <c r="K71" s="132"/>
      <c r="L71" s="125"/>
    </row>
    <row r="72" spans="2:13" ht="15" customHeight="1">
      <c r="C72" s="133"/>
      <c r="D72" s="133"/>
      <c r="E72" s="248" t="s">
        <v>628</v>
      </c>
      <c r="F72" s="132"/>
      <c r="G72" s="132"/>
      <c r="H72" s="132"/>
      <c r="I72" s="132"/>
      <c r="J72" s="132"/>
      <c r="K72" s="132"/>
      <c r="L72" s="125"/>
    </row>
    <row r="73" spans="2:13" ht="15" customHeight="1">
      <c r="C73" s="124"/>
      <c r="D73" s="125"/>
      <c r="F73" s="125"/>
      <c r="G73" s="125"/>
      <c r="H73" s="125"/>
      <c r="I73" s="125"/>
      <c r="J73" s="125"/>
      <c r="K73" s="125"/>
      <c r="L73" s="125"/>
      <c r="M73" s="125"/>
    </row>
    <row r="74" spans="2:13" ht="15" customHeight="1">
      <c r="C74" s="124"/>
      <c r="D74" s="160" t="s">
        <v>621</v>
      </c>
      <c r="F74" s="125"/>
      <c r="G74" s="125"/>
      <c r="H74" s="125"/>
      <c r="I74" s="125"/>
      <c r="J74" s="125"/>
      <c r="K74" s="125"/>
      <c r="L74" s="125"/>
      <c r="M74" s="125"/>
    </row>
    <row r="75" spans="2:13" ht="15" customHeight="1">
      <c r="C75" s="124"/>
      <c r="D75" s="160"/>
      <c r="E75" s="122" t="s">
        <v>622</v>
      </c>
      <c r="F75" s="125"/>
      <c r="G75" s="125"/>
      <c r="H75" s="125"/>
      <c r="I75" s="125"/>
      <c r="J75" s="125"/>
      <c r="K75" s="125"/>
      <c r="L75" s="125"/>
      <c r="M75" s="125"/>
    </row>
    <row r="76" spans="2:13" ht="15" customHeight="1">
      <c r="C76" s="124"/>
      <c r="D76" s="160"/>
      <c r="F76" s="125"/>
      <c r="G76" s="125"/>
      <c r="H76" s="125"/>
      <c r="I76" s="125"/>
      <c r="J76" s="125"/>
      <c r="K76" s="125"/>
      <c r="L76" s="125"/>
      <c r="M76" s="125"/>
    </row>
    <row r="77" spans="2:13" ht="15" customHeight="1">
      <c r="B77" s="126" t="s">
        <v>420</v>
      </c>
      <c r="F77" s="125"/>
      <c r="G77" s="125"/>
      <c r="H77" s="125"/>
      <c r="I77" s="125"/>
      <c r="J77" s="125"/>
      <c r="K77" s="125"/>
      <c r="L77" s="125"/>
      <c r="M77" s="125"/>
    </row>
    <row r="78" spans="2:13" ht="15" customHeight="1">
      <c r="C78" s="125" t="s">
        <v>2</v>
      </c>
      <c r="E78" s="125"/>
      <c r="F78" s="125"/>
      <c r="G78" s="125"/>
      <c r="H78" s="125"/>
      <c r="I78" s="125"/>
      <c r="J78" s="125"/>
      <c r="K78" s="125"/>
      <c r="L78" s="125"/>
    </row>
    <row r="79" spans="2:13" ht="15" customHeight="1">
      <c r="D79" s="124"/>
      <c r="E79" s="123"/>
      <c r="F79" s="125"/>
      <c r="G79" s="125"/>
      <c r="H79" s="125"/>
      <c r="I79" s="125"/>
      <c r="J79" s="125"/>
      <c r="K79" s="125"/>
      <c r="L79" s="125"/>
      <c r="M79" s="125"/>
    </row>
    <row r="80" spans="2:13" ht="15" customHeight="1">
      <c r="C80" s="162"/>
      <c r="D80" s="163"/>
      <c r="E80" s="164"/>
      <c r="F80" s="165"/>
      <c r="G80" s="165"/>
      <c r="H80" s="165"/>
      <c r="I80" s="165"/>
      <c r="J80" s="165"/>
      <c r="K80" s="166"/>
      <c r="L80" s="125"/>
      <c r="M80" s="125"/>
    </row>
    <row r="81" spans="3:12" ht="15" customHeight="1">
      <c r="C81" s="167"/>
      <c r="D81" s="125" t="s">
        <v>188</v>
      </c>
      <c r="F81" s="125"/>
      <c r="G81" s="125"/>
      <c r="H81" s="125"/>
      <c r="I81" s="125"/>
      <c r="J81" s="125"/>
      <c r="K81" s="168"/>
      <c r="L81" s="125"/>
    </row>
    <row r="82" spans="3:12" ht="15" customHeight="1">
      <c r="C82" s="167"/>
      <c r="D82" s="125"/>
      <c r="H82" s="498" t="s">
        <v>421</v>
      </c>
      <c r="I82" s="169"/>
      <c r="J82" s="169"/>
      <c r="K82" s="168"/>
    </row>
    <row r="83" spans="3:12" ht="15" customHeight="1">
      <c r="C83" s="170"/>
      <c r="D83" s="125" t="s">
        <v>422</v>
      </c>
      <c r="F83" s="125"/>
      <c r="G83" s="125"/>
      <c r="H83" s="125"/>
      <c r="I83" s="125"/>
      <c r="J83" s="125"/>
      <c r="K83" s="168"/>
      <c r="L83" s="125"/>
    </row>
    <row r="84" spans="3:12" ht="15" customHeight="1">
      <c r="C84" s="170"/>
      <c r="D84" s="125"/>
      <c r="H84" s="498" t="s">
        <v>421</v>
      </c>
      <c r="I84" s="169"/>
      <c r="J84" s="169"/>
      <c r="K84" s="171"/>
      <c r="L84" s="125"/>
    </row>
    <row r="85" spans="3:12" ht="15" customHeight="1">
      <c r="C85" s="170"/>
      <c r="D85" s="125" t="s">
        <v>423</v>
      </c>
      <c r="F85" s="169"/>
      <c r="G85" s="169"/>
      <c r="H85" s="125"/>
      <c r="I85" s="125"/>
      <c r="J85" s="125"/>
      <c r="K85" s="168"/>
      <c r="L85" s="125"/>
    </row>
    <row r="86" spans="3:12" ht="15" customHeight="1">
      <c r="C86" s="170"/>
      <c r="D86" s="125"/>
      <c r="H86" s="498" t="s">
        <v>421</v>
      </c>
      <c r="I86" s="169"/>
      <c r="J86" s="169"/>
      <c r="K86" s="171"/>
      <c r="L86" s="125"/>
    </row>
    <row r="87" spans="3:12" ht="15" customHeight="1">
      <c r="C87" s="170"/>
      <c r="D87" s="125" t="s">
        <v>388</v>
      </c>
      <c r="F87" s="125"/>
      <c r="G87" s="125"/>
      <c r="H87" s="125"/>
      <c r="I87" s="125"/>
      <c r="J87" s="125"/>
      <c r="K87" s="168"/>
      <c r="L87" s="125"/>
    </row>
    <row r="88" spans="3:12" ht="15" customHeight="1">
      <c r="C88" s="170"/>
      <c r="D88" s="125"/>
      <c r="H88" s="498" t="s">
        <v>421</v>
      </c>
      <c r="I88" s="169"/>
      <c r="J88" s="169"/>
      <c r="K88" s="171"/>
      <c r="L88" s="125"/>
    </row>
    <row r="89" spans="3:12" ht="15" customHeight="1">
      <c r="C89" s="170"/>
      <c r="D89" s="125" t="s">
        <v>424</v>
      </c>
      <c r="F89" s="125"/>
      <c r="G89" s="125"/>
      <c r="H89" s="125"/>
      <c r="I89" s="125"/>
      <c r="J89" s="125"/>
      <c r="K89" s="168"/>
      <c r="L89" s="125"/>
    </row>
    <row r="90" spans="3:12" ht="15" customHeight="1">
      <c r="C90" s="170"/>
      <c r="D90" s="125"/>
      <c r="E90" s="122" t="s">
        <v>425</v>
      </c>
      <c r="F90" s="125"/>
      <c r="G90" s="125"/>
      <c r="H90" s="125"/>
      <c r="I90" s="125"/>
      <c r="J90" s="125"/>
      <c r="K90" s="168"/>
      <c r="L90" s="125"/>
    </row>
    <row r="91" spans="3:12" ht="15" customHeight="1">
      <c r="C91" s="170"/>
      <c r="D91" s="125"/>
      <c r="H91" s="498" t="s">
        <v>421</v>
      </c>
      <c r="I91" s="169"/>
      <c r="J91" s="169"/>
      <c r="K91" s="171"/>
      <c r="L91" s="125"/>
    </row>
    <row r="92" spans="3:12" ht="15" customHeight="1">
      <c r="C92" s="170"/>
      <c r="D92" s="125" t="s">
        <v>426</v>
      </c>
      <c r="F92" s="125"/>
      <c r="G92" s="125"/>
      <c r="H92" s="125"/>
      <c r="I92" s="125"/>
      <c r="J92" s="125"/>
      <c r="K92" s="168"/>
      <c r="L92" s="125"/>
    </row>
    <row r="93" spans="3:12" ht="15" customHeight="1">
      <c r="C93" s="170"/>
      <c r="D93" s="125"/>
      <c r="E93" s="122" t="s">
        <v>427</v>
      </c>
      <c r="I93" s="169"/>
      <c r="J93" s="169"/>
      <c r="K93" s="171"/>
      <c r="L93" s="125"/>
    </row>
    <row r="94" spans="3:12" ht="15" customHeight="1">
      <c r="C94" s="170"/>
      <c r="D94" s="125"/>
      <c r="H94" s="500" t="s">
        <v>421</v>
      </c>
      <c r="I94" s="169"/>
      <c r="J94" s="169"/>
      <c r="K94" s="171"/>
      <c r="L94" s="125"/>
    </row>
    <row r="95" spans="3:12" ht="15" customHeight="1">
      <c r="C95" s="170"/>
      <c r="D95" s="122" t="s">
        <v>637</v>
      </c>
      <c r="K95" s="220"/>
    </row>
    <row r="96" spans="3:12" ht="15" customHeight="1">
      <c r="C96" s="167"/>
      <c r="E96" s="122" t="s">
        <v>445</v>
      </c>
      <c r="K96" s="220"/>
    </row>
    <row r="97" spans="2:13" ht="15" customHeight="1">
      <c r="C97" s="167"/>
      <c r="E97" s="122" t="s">
        <v>444</v>
      </c>
      <c r="K97" s="220"/>
    </row>
    <row r="98" spans="2:13" ht="15" customHeight="1">
      <c r="C98" s="172"/>
      <c r="D98" s="173"/>
      <c r="E98" s="173"/>
      <c r="F98" s="174"/>
      <c r="G98" s="173"/>
      <c r="H98" s="173"/>
      <c r="I98" s="173"/>
      <c r="J98" s="173"/>
      <c r="K98" s="175"/>
      <c r="L98" s="125"/>
      <c r="M98" s="125"/>
    </row>
    <row r="99" spans="2:13" ht="15" customHeight="1">
      <c r="D99" s="124"/>
      <c r="E99" s="125"/>
      <c r="F99" s="125"/>
      <c r="G99" s="125"/>
      <c r="H99" s="125"/>
      <c r="I99" s="700"/>
      <c r="J99" s="125"/>
      <c r="K99" s="125"/>
      <c r="L99" s="125"/>
      <c r="M99" s="125"/>
    </row>
    <row r="100" spans="2:13" ht="15" customHeight="1">
      <c r="B100" s="126" t="s">
        <v>219</v>
      </c>
      <c r="D100" s="124"/>
      <c r="E100" s="125"/>
      <c r="F100" s="125"/>
      <c r="G100" s="125"/>
      <c r="H100" s="125"/>
      <c r="I100" s="700"/>
      <c r="J100" s="125"/>
      <c r="K100" s="125"/>
      <c r="L100" s="125"/>
      <c r="M100" s="125"/>
    </row>
    <row r="101" spans="2:13" ht="15" customHeight="1">
      <c r="C101" s="122" t="s">
        <v>114</v>
      </c>
      <c r="F101" s="125"/>
      <c r="G101" s="125"/>
      <c r="H101" s="125"/>
      <c r="I101" s="125"/>
      <c r="J101" s="125"/>
      <c r="K101" s="125"/>
      <c r="L101" s="125"/>
      <c r="M101" s="125"/>
    </row>
    <row r="102" spans="2:13" ht="15" customHeight="1">
      <c r="F102" s="125"/>
      <c r="G102" s="125"/>
      <c r="H102" s="125"/>
      <c r="I102" s="125"/>
      <c r="J102" s="125"/>
      <c r="K102" s="125"/>
      <c r="L102" s="125"/>
      <c r="M102" s="125"/>
    </row>
    <row r="103" spans="2:13" ht="15" customHeight="1">
      <c r="F103" s="125"/>
      <c r="G103" s="256" t="str">
        <f>DBCS(TEXT(DATE(LEFT('設定シート（非表示）'!C6,4)-1,1,1),"ggge年"))&amp;"度　確定保険料算定基礎賃金集計表"</f>
        <v>平成３０年度　確定保険料算定基礎賃金集計表</v>
      </c>
      <c r="H103" s="257"/>
      <c r="I103" s="257"/>
      <c r="J103" s="125"/>
      <c r="K103" s="125"/>
      <c r="L103" s="125"/>
      <c r="M103" s="125"/>
    </row>
    <row r="104" spans="2:13" ht="15" customHeight="1">
      <c r="F104" s="125"/>
      <c r="G104" s="258" t="str">
        <f>"（算定期間　" &amp; TEXT(DATE(LEFT('設定シート（非表示）'!C6,4)-1,1,1),"ggge年") &amp; "4月～" &amp; TEXT(DATE(LEFT('設定シート（非表示）'!C6,4),1,1),"ggge年") &amp; "3月）"</f>
        <v>（算定期間　平成30年4月～平成31年3月）</v>
      </c>
      <c r="H104" s="257"/>
      <c r="I104" s="257"/>
      <c r="J104" s="125"/>
      <c r="K104" s="125"/>
      <c r="L104" s="125"/>
      <c r="M104" s="125"/>
    </row>
    <row r="105" spans="2:13" ht="15" customHeight="1">
      <c r="F105" s="125"/>
      <c r="G105" s="125"/>
      <c r="H105" s="125"/>
      <c r="I105" s="125"/>
      <c r="J105" s="125"/>
      <c r="K105" s="125"/>
      <c r="L105" s="125"/>
      <c r="M105" s="125"/>
    </row>
    <row r="106" spans="2:13" ht="15" customHeight="1">
      <c r="F106" s="125"/>
      <c r="G106" s="125"/>
      <c r="H106" s="125"/>
      <c r="I106" s="125"/>
      <c r="J106" s="125"/>
      <c r="K106" s="125"/>
      <c r="L106" s="125"/>
      <c r="M106" s="125"/>
    </row>
    <row r="107" spans="2:13" ht="15" customHeight="1">
      <c r="F107" s="125"/>
      <c r="G107" s="125"/>
      <c r="H107" s="125"/>
      <c r="I107" s="125"/>
      <c r="J107" s="125"/>
      <c r="K107" s="125"/>
      <c r="L107" s="125"/>
      <c r="M107" s="125"/>
    </row>
    <row r="108" spans="2:13" ht="15" customHeight="1">
      <c r="F108" s="125"/>
      <c r="G108" s="125"/>
      <c r="H108" s="125"/>
      <c r="I108" s="125"/>
      <c r="J108" s="125"/>
      <c r="K108" s="125"/>
      <c r="L108" s="125"/>
      <c r="M108" s="125"/>
    </row>
    <row r="109" spans="2:13" ht="15" customHeight="1">
      <c r="F109" s="125"/>
      <c r="G109" s="125"/>
      <c r="H109" s="125"/>
      <c r="I109" s="125"/>
      <c r="J109" s="125"/>
      <c r="K109" s="125"/>
      <c r="L109" s="125"/>
      <c r="M109" s="125"/>
    </row>
    <row r="110" spans="2:13" ht="15" customHeight="1">
      <c r="F110" s="125"/>
      <c r="G110" s="125"/>
      <c r="H110" s="125"/>
      <c r="I110" s="125"/>
      <c r="J110" s="125"/>
      <c r="K110" s="125"/>
      <c r="L110" s="125"/>
      <c r="M110" s="125"/>
    </row>
    <row r="111" spans="2:13" ht="15" customHeight="1">
      <c r="F111" s="125"/>
      <c r="G111" s="125"/>
      <c r="H111" s="125"/>
      <c r="I111" s="125"/>
      <c r="J111" s="125"/>
      <c r="K111" s="125"/>
      <c r="L111" s="125"/>
      <c r="M111" s="125"/>
    </row>
    <row r="112" spans="2:13" ht="15" customHeight="1">
      <c r="F112" s="125"/>
      <c r="G112" s="125"/>
      <c r="H112" s="125"/>
      <c r="I112" s="125"/>
      <c r="J112" s="125"/>
      <c r="K112" s="125"/>
      <c r="L112" s="125"/>
      <c r="M112" s="125"/>
    </row>
    <row r="113" spans="2:13" ht="15" customHeight="1">
      <c r="F113" s="125"/>
      <c r="G113" s="125"/>
      <c r="H113" s="125"/>
      <c r="I113" s="125"/>
      <c r="J113" s="125"/>
      <c r="K113" s="125"/>
      <c r="L113" s="125"/>
      <c r="M113" s="125"/>
    </row>
    <row r="114" spans="2:13" ht="15" customHeight="1">
      <c r="F114" s="125"/>
      <c r="G114" s="125"/>
      <c r="H114" s="125"/>
      <c r="I114" s="125"/>
      <c r="J114" s="125"/>
      <c r="K114" s="125"/>
      <c r="L114" s="125"/>
      <c r="M114" s="125"/>
    </row>
    <row r="115" spans="2:13" ht="15" customHeight="1">
      <c r="F115" s="125"/>
      <c r="G115" s="125"/>
      <c r="H115" s="125"/>
      <c r="I115" s="125"/>
      <c r="J115" s="125"/>
      <c r="K115" s="125"/>
      <c r="L115" s="125"/>
      <c r="M115" s="125"/>
    </row>
    <row r="116" spans="2:13" ht="15" customHeight="1">
      <c r="F116" s="125"/>
      <c r="G116" s="125"/>
      <c r="H116" s="125"/>
      <c r="I116" s="125"/>
      <c r="J116" s="125"/>
      <c r="K116" s="125"/>
      <c r="L116" s="125"/>
      <c r="M116" s="125"/>
    </row>
    <row r="117" spans="2:13" ht="15" customHeight="1">
      <c r="F117" s="125"/>
      <c r="G117" s="125"/>
      <c r="H117" s="125"/>
      <c r="I117" s="125"/>
      <c r="J117" s="125"/>
      <c r="K117" s="125"/>
      <c r="L117" s="125"/>
      <c r="M117" s="125"/>
    </row>
    <row r="118" spans="2:13" ht="15" customHeight="1">
      <c r="F118" s="125"/>
      <c r="G118" s="125"/>
      <c r="H118" s="125"/>
      <c r="I118" s="125"/>
      <c r="J118" s="125"/>
      <c r="K118" s="125"/>
      <c r="L118" s="125"/>
      <c r="M118" s="125"/>
    </row>
    <row r="119" spans="2:13" ht="15" customHeight="1">
      <c r="F119" s="125"/>
      <c r="G119" s="125"/>
      <c r="H119" s="125"/>
      <c r="I119" s="125"/>
      <c r="J119" s="125"/>
      <c r="K119" s="125"/>
      <c r="L119" s="125"/>
      <c r="M119" s="125"/>
    </row>
    <row r="120" spans="2:13" ht="15" customHeight="1">
      <c r="F120" s="125"/>
      <c r="G120" s="125"/>
      <c r="H120" s="125"/>
      <c r="I120" s="125"/>
      <c r="J120" s="125"/>
      <c r="K120" s="125"/>
      <c r="L120" s="125"/>
      <c r="M120" s="125"/>
    </row>
    <row r="121" spans="2:13" ht="15" customHeight="1">
      <c r="F121" s="125"/>
      <c r="G121" s="125"/>
      <c r="H121" s="125"/>
      <c r="I121" s="125"/>
      <c r="J121" s="125"/>
      <c r="K121" s="125"/>
      <c r="L121" s="125"/>
      <c r="M121" s="125"/>
    </row>
    <row r="122" spans="2:13" ht="15" customHeight="1">
      <c r="F122" s="125"/>
      <c r="G122" s="125"/>
      <c r="H122" s="125"/>
      <c r="I122" s="125"/>
      <c r="J122" s="125"/>
      <c r="K122" s="125"/>
      <c r="L122" s="125"/>
      <c r="M122" s="125"/>
    </row>
    <row r="123" spans="2:13" ht="15" customHeight="1">
      <c r="F123" s="125"/>
      <c r="G123" s="125"/>
      <c r="H123" s="125"/>
      <c r="I123" s="125"/>
      <c r="J123" s="125"/>
      <c r="K123" s="125"/>
      <c r="L123" s="125"/>
      <c r="M123" s="125"/>
    </row>
    <row r="124" spans="2:13" ht="15" customHeight="1">
      <c r="F124" s="125"/>
      <c r="G124" s="125"/>
      <c r="H124" s="125"/>
      <c r="I124" s="125"/>
      <c r="J124" s="125"/>
      <c r="K124" s="125"/>
      <c r="L124" s="125"/>
      <c r="M124" s="125"/>
    </row>
    <row r="125" spans="2:13" ht="15" customHeight="1">
      <c r="B125" s="123"/>
      <c r="C125" s="176" t="s">
        <v>115</v>
      </c>
      <c r="D125" s="125"/>
      <c r="E125" s="125"/>
      <c r="F125" s="125"/>
      <c r="G125" s="125"/>
      <c r="H125" s="125"/>
      <c r="I125" s="125"/>
      <c r="J125" s="125"/>
      <c r="K125" s="125"/>
      <c r="L125" s="125"/>
    </row>
    <row r="126" spans="2:13" ht="15" customHeight="1">
      <c r="C126" s="124"/>
      <c r="E126" s="125"/>
      <c r="F126" s="125"/>
      <c r="G126" s="125"/>
      <c r="H126" s="125"/>
      <c r="I126" s="125"/>
      <c r="J126" s="125"/>
      <c r="K126" s="125"/>
      <c r="L126" s="125"/>
    </row>
    <row r="127" spans="2:13" ht="15" customHeight="1">
      <c r="C127" s="124"/>
      <c r="D127" s="178"/>
      <c r="E127" s="179"/>
      <c r="F127" s="179"/>
      <c r="G127" s="179"/>
      <c r="H127" s="179"/>
      <c r="I127" s="179"/>
      <c r="J127" s="179"/>
      <c r="K127" s="180"/>
      <c r="L127" s="125"/>
      <c r="M127" s="125"/>
    </row>
    <row r="128" spans="2:13" ht="15" customHeight="1">
      <c r="C128" s="124"/>
      <c r="D128" s="181"/>
      <c r="E128" s="124" t="s">
        <v>110</v>
      </c>
      <c r="F128" s="124"/>
      <c r="G128" s="132"/>
      <c r="H128" s="132"/>
      <c r="I128" s="132"/>
      <c r="J128" s="132"/>
      <c r="K128" s="182"/>
      <c r="L128" s="125"/>
      <c r="M128" s="125"/>
    </row>
    <row r="129" spans="3:13" ht="15" customHeight="1">
      <c r="D129" s="183"/>
      <c r="E129" s="132"/>
      <c r="F129" s="132"/>
      <c r="G129" s="132"/>
      <c r="H129" s="132"/>
      <c r="I129" s="132"/>
      <c r="J129" s="132"/>
      <c r="K129" s="184"/>
      <c r="L129" s="125"/>
      <c r="M129" s="125"/>
    </row>
    <row r="130" spans="3:13" ht="15" customHeight="1">
      <c r="C130" s="124"/>
      <c r="D130" s="187"/>
      <c r="E130" s="185" t="s">
        <v>252</v>
      </c>
      <c r="F130" s="132"/>
      <c r="G130" s="132"/>
      <c r="H130" s="132"/>
      <c r="I130" s="132"/>
      <c r="J130" s="132"/>
      <c r="K130" s="182"/>
      <c r="L130" s="125"/>
      <c r="M130" s="125"/>
    </row>
    <row r="131" spans="3:13" ht="15" customHeight="1">
      <c r="C131" s="124"/>
      <c r="D131" s="187"/>
      <c r="E131" s="132"/>
      <c r="F131" s="132" t="s">
        <v>211</v>
      </c>
      <c r="G131" s="132"/>
      <c r="H131" s="132"/>
      <c r="I131" s="132"/>
      <c r="J131" s="132"/>
      <c r="K131" s="182"/>
      <c r="L131" s="125"/>
      <c r="M131" s="125"/>
    </row>
    <row r="132" spans="3:13" ht="15" customHeight="1">
      <c r="C132" s="124"/>
      <c r="D132" s="187"/>
      <c r="E132" s="132"/>
      <c r="F132" s="132"/>
      <c r="G132" s="132"/>
      <c r="H132" s="132"/>
      <c r="I132" s="132"/>
      <c r="J132" s="132"/>
      <c r="K132" s="182"/>
      <c r="L132" s="125"/>
      <c r="M132" s="125"/>
    </row>
    <row r="133" spans="3:13" ht="15" customHeight="1">
      <c r="C133" s="124"/>
      <c r="D133" s="186"/>
      <c r="E133" s="185" t="s">
        <v>250</v>
      </c>
      <c r="F133" s="132"/>
      <c r="G133" s="132"/>
      <c r="H133" s="132"/>
      <c r="I133" s="132"/>
      <c r="J133" s="132"/>
      <c r="K133" s="182"/>
      <c r="L133" s="125"/>
      <c r="M133" s="125"/>
    </row>
    <row r="134" spans="3:13" ht="15" customHeight="1">
      <c r="C134" s="124"/>
      <c r="D134" s="186"/>
      <c r="E134" s="132"/>
      <c r="F134" s="132"/>
      <c r="G134" s="132"/>
      <c r="H134" s="132"/>
      <c r="I134" s="132"/>
      <c r="J134" s="132"/>
      <c r="K134" s="182"/>
      <c r="L134" s="125"/>
      <c r="M134" s="125"/>
    </row>
    <row r="135" spans="3:13" ht="15" customHeight="1">
      <c r="C135" s="124"/>
      <c r="D135" s="186"/>
      <c r="E135" s="185" t="s">
        <v>251</v>
      </c>
      <c r="F135" s="132"/>
      <c r="G135" s="132"/>
      <c r="H135" s="132"/>
      <c r="I135" s="132"/>
      <c r="J135" s="132"/>
      <c r="K135" s="182"/>
      <c r="L135" s="125"/>
      <c r="M135" s="125"/>
    </row>
    <row r="136" spans="3:13" ht="15" customHeight="1">
      <c r="C136" s="124"/>
      <c r="D136" s="186"/>
      <c r="E136" s="132"/>
      <c r="F136" s="132" t="s">
        <v>253</v>
      </c>
      <c r="G136" s="132"/>
      <c r="H136" s="132"/>
      <c r="I136" s="132"/>
      <c r="J136" s="132"/>
      <c r="K136" s="182"/>
      <c r="L136" s="125"/>
    </row>
    <row r="137" spans="3:13" ht="15" customHeight="1">
      <c r="C137" s="124"/>
      <c r="D137" s="186"/>
      <c r="E137" s="132"/>
      <c r="F137" s="132" t="str">
        <f>"（"&amp;DBCS(TEXT(DATE(LEFT('設定シート（非表示）'!C6,4)-1,1,1),"ggge年"))&amp;"４月１日現在で満６４歳以上の労働者）"</f>
        <v>（平成３０年４月１日現在で満６４歳以上の労働者）</v>
      </c>
      <c r="G137" s="132"/>
      <c r="H137" s="132"/>
      <c r="I137" s="132"/>
      <c r="J137" s="132"/>
      <c r="K137" s="182"/>
      <c r="L137" s="125"/>
    </row>
    <row r="138" spans="3:13" ht="15" customHeight="1">
      <c r="C138" s="124"/>
      <c r="D138" s="186"/>
      <c r="E138" s="133"/>
      <c r="F138" s="132" t="s">
        <v>629</v>
      </c>
      <c r="G138" s="132"/>
      <c r="H138" s="132"/>
      <c r="I138" s="132"/>
      <c r="J138" s="132"/>
      <c r="K138" s="182"/>
      <c r="L138" s="125"/>
      <c r="M138" s="125"/>
    </row>
    <row r="139" spans="3:13" ht="15" customHeight="1">
      <c r="C139" s="124"/>
      <c r="D139" s="188"/>
      <c r="E139" s="189"/>
      <c r="F139" s="189"/>
      <c r="G139" s="189"/>
      <c r="H139" s="189"/>
      <c r="I139" s="189"/>
      <c r="J139" s="189"/>
      <c r="K139" s="190"/>
      <c r="L139" s="125"/>
      <c r="M139" s="125"/>
    </row>
    <row r="140" spans="3:13" ht="15" customHeight="1">
      <c r="C140" s="124"/>
      <c r="D140" s="132"/>
      <c r="E140" s="132"/>
      <c r="F140" s="132"/>
      <c r="G140" s="132"/>
      <c r="H140" s="132"/>
      <c r="I140" s="132"/>
      <c r="J140" s="132"/>
      <c r="K140" s="132"/>
      <c r="L140" s="125"/>
    </row>
    <row r="141" spans="3:13" s="133" customFormat="1" ht="15" customHeight="1">
      <c r="C141" s="176" t="s">
        <v>212</v>
      </c>
      <c r="D141" s="132"/>
      <c r="E141" s="132"/>
      <c r="F141" s="132"/>
      <c r="G141" s="132"/>
      <c r="H141" s="132"/>
      <c r="I141" s="132"/>
      <c r="J141" s="132"/>
      <c r="K141" s="132"/>
      <c r="L141" s="132"/>
    </row>
    <row r="142" spans="3:13" s="133" customFormat="1" ht="15" customHeight="1">
      <c r="C142" s="124"/>
      <c r="D142" s="132" t="s">
        <v>111</v>
      </c>
      <c r="E142" s="132"/>
      <c r="F142" s="132"/>
      <c r="G142" s="132"/>
      <c r="H142" s="132"/>
      <c r="I142" s="132"/>
      <c r="J142" s="132"/>
      <c r="K142" s="132"/>
      <c r="L142" s="132"/>
    </row>
    <row r="143" spans="3:13" s="133" customFormat="1" ht="15" customHeight="1">
      <c r="C143" s="124"/>
      <c r="D143" s="132"/>
      <c r="E143" s="132"/>
      <c r="F143" s="132"/>
      <c r="G143" s="132"/>
      <c r="H143" s="132"/>
      <c r="I143" s="132"/>
      <c r="J143" s="132"/>
      <c r="K143" s="132"/>
      <c r="L143" s="132"/>
    </row>
    <row r="144" spans="3:13" s="133" customFormat="1" ht="15" customHeight="1">
      <c r="C144" s="124"/>
      <c r="D144" s="191"/>
      <c r="E144" s="132" t="s">
        <v>428</v>
      </c>
      <c r="F144" s="132"/>
      <c r="G144" s="132"/>
      <c r="H144" s="132"/>
      <c r="I144" s="132"/>
      <c r="J144" s="132"/>
      <c r="K144" s="132"/>
      <c r="L144" s="132"/>
      <c r="M144" s="132"/>
    </row>
    <row r="145" spans="2:13" s="133" customFormat="1" ht="15" customHeight="1">
      <c r="C145" s="124"/>
      <c r="D145" s="191"/>
      <c r="E145" s="132" t="s">
        <v>389</v>
      </c>
      <c r="F145" s="132"/>
      <c r="G145" s="132"/>
      <c r="H145" s="132"/>
      <c r="I145" s="132"/>
      <c r="J145" s="132"/>
      <c r="K145" s="132"/>
      <c r="L145" s="132"/>
      <c r="M145" s="132"/>
    </row>
    <row r="146" spans="2:13" s="133" customFormat="1" ht="15" customHeight="1">
      <c r="C146" s="124"/>
      <c r="D146" s="191"/>
      <c r="E146" s="132" t="s">
        <v>390</v>
      </c>
      <c r="F146" s="132"/>
      <c r="G146" s="132"/>
      <c r="H146" s="132"/>
      <c r="I146" s="132"/>
      <c r="J146" s="132"/>
      <c r="K146" s="132"/>
      <c r="L146" s="132"/>
      <c r="M146" s="132"/>
    </row>
    <row r="147" spans="2:13" s="133" customFormat="1" ht="15" customHeight="1">
      <c r="C147" s="124"/>
      <c r="D147" s="191"/>
      <c r="E147" s="132" t="s">
        <v>429</v>
      </c>
      <c r="F147" s="132"/>
      <c r="G147" s="132"/>
      <c r="H147" s="132"/>
      <c r="I147" s="132"/>
      <c r="J147" s="132"/>
      <c r="K147" s="132"/>
      <c r="L147" s="132"/>
      <c r="M147" s="132"/>
    </row>
    <row r="148" spans="2:13" s="133" customFormat="1" ht="15" customHeight="1">
      <c r="C148" s="124"/>
      <c r="D148" s="191"/>
      <c r="E148" s="132" t="s">
        <v>180</v>
      </c>
      <c r="F148" s="132"/>
      <c r="G148" s="132"/>
      <c r="H148" s="132"/>
      <c r="I148" s="132"/>
      <c r="J148" s="132"/>
      <c r="K148" s="132"/>
      <c r="L148" s="132"/>
      <c r="M148" s="132"/>
    </row>
    <row r="149" spans="2:13" s="133" customFormat="1" ht="15" customHeight="1">
      <c r="C149" s="124"/>
      <c r="D149" s="191"/>
      <c r="E149" s="132" t="s">
        <v>391</v>
      </c>
      <c r="F149" s="132"/>
      <c r="G149" s="132"/>
      <c r="H149" s="132"/>
      <c r="I149" s="132"/>
      <c r="J149" s="132"/>
      <c r="K149" s="132"/>
      <c r="L149" s="132"/>
      <c r="M149" s="132"/>
    </row>
    <row r="150" spans="2:13" s="133" customFormat="1" ht="15" customHeight="1">
      <c r="C150" s="124"/>
      <c r="D150" s="132"/>
      <c r="E150" s="132"/>
      <c r="F150" s="132"/>
      <c r="H150" s="499" t="s">
        <v>421</v>
      </c>
      <c r="I150" s="192"/>
      <c r="J150" s="132"/>
      <c r="K150" s="132"/>
      <c r="L150" s="132"/>
    </row>
    <row r="151" spans="2:13" s="133" customFormat="1" ht="15" customHeight="1">
      <c r="C151" s="124"/>
      <c r="D151" s="132"/>
      <c r="E151" s="161" t="s">
        <v>430</v>
      </c>
      <c r="F151" s="161"/>
      <c r="J151" s="132"/>
      <c r="K151" s="132"/>
      <c r="L151" s="132"/>
    </row>
    <row r="152" spans="2:13" s="133" customFormat="1" ht="15" customHeight="1">
      <c r="C152" s="124"/>
      <c r="D152" s="132"/>
      <c r="E152" s="132"/>
      <c r="F152" s="132"/>
      <c r="G152" s="132"/>
      <c r="H152" s="132"/>
      <c r="I152" s="132"/>
      <c r="J152" s="132"/>
      <c r="K152" s="132"/>
      <c r="L152" s="132"/>
    </row>
    <row r="153" spans="2:13" ht="15" customHeight="1">
      <c r="B153" s="126" t="s">
        <v>174</v>
      </c>
      <c r="C153" s="125"/>
      <c r="D153" s="132"/>
      <c r="E153" s="132"/>
      <c r="F153" s="132"/>
      <c r="G153" s="132"/>
      <c r="H153" s="132"/>
      <c r="I153" s="132"/>
      <c r="J153" s="132"/>
      <c r="K153" s="133"/>
    </row>
    <row r="154" spans="2:13" ht="15" customHeight="1">
      <c r="C154" s="125" t="s">
        <v>116</v>
      </c>
      <c r="D154" s="132"/>
      <c r="E154" s="132"/>
      <c r="F154" s="132"/>
      <c r="G154" s="132"/>
      <c r="H154" s="132"/>
      <c r="I154" s="132"/>
      <c r="J154" s="132"/>
      <c r="K154" s="132"/>
      <c r="L154" s="125"/>
    </row>
    <row r="155" spans="2:13" ht="15" customHeight="1">
      <c r="C155" s="125"/>
      <c r="D155" s="132"/>
      <c r="E155" s="132"/>
      <c r="F155" s="132"/>
      <c r="G155" s="132"/>
      <c r="H155" s="132"/>
      <c r="I155" s="132"/>
      <c r="J155" s="132"/>
      <c r="K155" s="132"/>
      <c r="L155" s="125"/>
    </row>
    <row r="156" spans="2:13" ht="15" customHeight="1">
      <c r="C156" s="193" t="s">
        <v>117</v>
      </c>
      <c r="D156" s="133"/>
      <c r="E156" s="132"/>
      <c r="F156" s="132"/>
      <c r="G156" s="132"/>
      <c r="H156" s="132"/>
      <c r="I156" s="132"/>
      <c r="J156" s="132"/>
      <c r="K156" s="132"/>
      <c r="L156" s="125"/>
    </row>
    <row r="157" spans="2:13" ht="15" customHeight="1">
      <c r="C157" s="125"/>
      <c r="D157" s="133" t="s">
        <v>254</v>
      </c>
      <c r="E157" s="132"/>
      <c r="F157" s="132"/>
      <c r="G157" s="132"/>
      <c r="H157" s="132"/>
      <c r="I157" s="132"/>
      <c r="J157" s="132"/>
      <c r="K157" s="132"/>
      <c r="L157" s="125"/>
    </row>
    <row r="158" spans="2:13" ht="15" customHeight="1">
      <c r="C158" s="125" t="s">
        <v>392</v>
      </c>
      <c r="D158" s="133"/>
      <c r="E158" s="132"/>
      <c r="F158" s="132"/>
      <c r="G158" s="132"/>
      <c r="H158" s="132"/>
      <c r="I158" s="132"/>
      <c r="J158" s="132"/>
      <c r="K158" s="132"/>
      <c r="L158" s="125"/>
    </row>
    <row r="159" spans="2:13" ht="15" customHeight="1">
      <c r="C159" s="125"/>
      <c r="D159" s="133"/>
      <c r="E159" s="132"/>
      <c r="F159" s="132"/>
      <c r="G159" s="132"/>
      <c r="H159" s="132"/>
      <c r="I159" s="132"/>
      <c r="J159" s="132"/>
      <c r="K159" s="132"/>
      <c r="L159" s="125"/>
    </row>
    <row r="160" spans="2:13" ht="15" customHeight="1">
      <c r="C160" s="125"/>
      <c r="D160" s="133"/>
      <c r="E160" s="132"/>
      <c r="F160" s="132"/>
      <c r="G160" s="132"/>
      <c r="H160" s="132"/>
      <c r="I160" s="132"/>
      <c r="J160" s="132"/>
      <c r="K160" s="132"/>
      <c r="L160" s="125"/>
    </row>
    <row r="161" spans="3:12" ht="15" customHeight="1">
      <c r="C161" s="125"/>
      <c r="D161" s="133"/>
      <c r="E161" s="132"/>
      <c r="F161" s="132"/>
      <c r="G161" s="132"/>
      <c r="H161" s="132"/>
      <c r="I161" s="132"/>
      <c r="J161" s="132"/>
      <c r="K161" s="132"/>
      <c r="L161" s="125"/>
    </row>
    <row r="162" spans="3:12" ht="15" customHeight="1">
      <c r="C162" s="125"/>
      <c r="D162" s="133"/>
      <c r="E162" s="132"/>
      <c r="F162" s="132"/>
      <c r="G162" s="132"/>
      <c r="H162" s="132"/>
      <c r="I162" s="132"/>
      <c r="J162" s="132"/>
      <c r="K162" s="132"/>
      <c r="L162" s="125"/>
    </row>
    <row r="163" spans="3:12" ht="15" customHeight="1">
      <c r="C163" s="125"/>
      <c r="D163" s="133"/>
      <c r="E163" s="132"/>
      <c r="F163" s="132"/>
      <c r="G163" s="132"/>
      <c r="H163" s="132"/>
      <c r="I163" s="132"/>
      <c r="J163" s="132"/>
      <c r="K163" s="132"/>
      <c r="L163" s="125"/>
    </row>
    <row r="164" spans="3:12" ht="15" customHeight="1">
      <c r="C164" s="125"/>
      <c r="D164" s="133"/>
      <c r="E164" s="132"/>
      <c r="F164" s="132"/>
      <c r="G164" s="132"/>
      <c r="H164" s="132"/>
      <c r="I164" s="132"/>
      <c r="J164" s="132"/>
      <c r="K164" s="132"/>
      <c r="L164" s="125"/>
    </row>
    <row r="165" spans="3:12" ht="15" customHeight="1">
      <c r="C165" s="124"/>
      <c r="D165" s="132" t="s">
        <v>112</v>
      </c>
      <c r="E165" s="132"/>
      <c r="F165" s="132"/>
      <c r="G165" s="132"/>
      <c r="H165" s="132"/>
      <c r="I165" s="132"/>
      <c r="J165" s="132"/>
      <c r="K165" s="132"/>
      <c r="L165" s="125"/>
    </row>
    <row r="166" spans="3:12" ht="15" customHeight="1">
      <c r="C166" s="124"/>
      <c r="D166" s="195"/>
      <c r="E166" s="125"/>
      <c r="F166" s="125"/>
      <c r="G166" s="125"/>
      <c r="H166" s="125"/>
      <c r="I166" s="125"/>
      <c r="J166" s="125"/>
      <c r="K166" s="125"/>
      <c r="L166" s="125"/>
    </row>
    <row r="167" spans="3:12" ht="15" customHeight="1">
      <c r="C167" s="124"/>
      <c r="D167" s="125" t="s">
        <v>122</v>
      </c>
      <c r="E167" s="125"/>
      <c r="F167" s="125"/>
      <c r="G167" s="125"/>
      <c r="H167" s="125"/>
      <c r="I167" s="125"/>
      <c r="J167" s="125"/>
      <c r="K167" s="125"/>
      <c r="L167" s="125"/>
    </row>
    <row r="168" spans="3:12" ht="15" customHeight="1">
      <c r="C168" s="124"/>
      <c r="D168" s="125"/>
      <c r="E168" s="149" t="s">
        <v>431</v>
      </c>
      <c r="F168" s="125"/>
      <c r="G168" s="125"/>
      <c r="H168" s="125"/>
      <c r="I168" s="125"/>
      <c r="J168" s="125"/>
      <c r="K168" s="125"/>
      <c r="L168" s="125"/>
    </row>
    <row r="169" spans="3:12" ht="15" customHeight="1">
      <c r="C169" s="124"/>
      <c r="D169" s="125"/>
      <c r="E169" s="125"/>
      <c r="F169" s="125"/>
      <c r="G169" s="125"/>
      <c r="H169" s="125"/>
      <c r="I169" s="125"/>
      <c r="J169" s="125"/>
      <c r="K169" s="125"/>
      <c r="L169" s="125"/>
    </row>
    <row r="170" spans="3:12" ht="15" customHeight="1">
      <c r="C170" s="176" t="s">
        <v>118</v>
      </c>
      <c r="D170" s="125"/>
      <c r="E170" s="125"/>
      <c r="F170" s="125"/>
      <c r="G170" s="125"/>
      <c r="H170" s="125"/>
      <c r="I170" s="125"/>
      <c r="J170" s="125"/>
      <c r="K170" s="125"/>
      <c r="L170" s="125"/>
    </row>
    <row r="171" spans="3:12" ht="15" customHeight="1">
      <c r="C171" s="124"/>
      <c r="D171" s="125" t="s">
        <v>393</v>
      </c>
      <c r="E171" s="125"/>
      <c r="F171" s="125"/>
      <c r="G171" s="125"/>
      <c r="H171" s="125"/>
      <c r="I171" s="125"/>
      <c r="J171" s="125"/>
      <c r="K171" s="125"/>
      <c r="L171" s="125"/>
    </row>
    <row r="172" spans="3:12" ht="15" customHeight="1">
      <c r="C172" s="125" t="s">
        <v>394</v>
      </c>
      <c r="E172" s="125"/>
      <c r="F172" s="125"/>
      <c r="G172" s="125"/>
      <c r="H172" s="125"/>
      <c r="I172" s="125"/>
      <c r="J172" s="125"/>
      <c r="K172" s="125"/>
      <c r="L172" s="125"/>
    </row>
    <row r="173" spans="3:12" ht="15" customHeight="1">
      <c r="C173" s="176"/>
      <c r="D173" s="125"/>
      <c r="E173" s="125"/>
      <c r="F173" s="125"/>
      <c r="G173" s="125"/>
      <c r="H173" s="125"/>
      <c r="I173" s="125"/>
      <c r="J173" s="125"/>
      <c r="K173" s="125"/>
      <c r="L173" s="125"/>
    </row>
    <row r="174" spans="3:12" ht="15" customHeight="1">
      <c r="C174" s="176"/>
      <c r="D174" s="125"/>
      <c r="E174" s="125"/>
      <c r="F174" s="125"/>
      <c r="G174" s="125"/>
      <c r="H174" s="125"/>
      <c r="I174" s="125"/>
      <c r="J174" s="125"/>
      <c r="K174" s="125"/>
      <c r="L174" s="125"/>
    </row>
    <row r="175" spans="3:12" ht="15" customHeight="1">
      <c r="C175" s="176"/>
      <c r="D175" s="125"/>
      <c r="E175" s="125"/>
      <c r="F175" s="125"/>
      <c r="G175" s="125"/>
      <c r="H175" s="125"/>
      <c r="I175" s="125"/>
      <c r="J175" s="125"/>
      <c r="K175" s="125"/>
      <c r="L175" s="125"/>
    </row>
    <row r="176" spans="3:12" ht="15" customHeight="1">
      <c r="C176" s="176"/>
      <c r="D176" s="125"/>
      <c r="E176" s="125"/>
      <c r="F176" s="125"/>
      <c r="G176" s="125"/>
      <c r="H176" s="125"/>
      <c r="I176" s="125"/>
      <c r="J176" s="125"/>
      <c r="K176" s="125"/>
      <c r="L176" s="125"/>
    </row>
    <row r="177" spans="3:12" ht="15" customHeight="1">
      <c r="C177" s="176"/>
      <c r="D177" s="125"/>
      <c r="E177" s="125"/>
      <c r="F177" s="125"/>
      <c r="G177" s="125"/>
      <c r="H177" s="125"/>
      <c r="I177" s="125"/>
      <c r="J177" s="125"/>
      <c r="K177" s="125"/>
      <c r="L177" s="125"/>
    </row>
    <row r="178" spans="3:12" ht="15" customHeight="1">
      <c r="C178" s="176"/>
      <c r="D178" s="125"/>
      <c r="E178" s="125"/>
      <c r="F178" s="125"/>
      <c r="G178" s="125"/>
      <c r="H178" s="125"/>
      <c r="I178" s="125"/>
      <c r="J178" s="125"/>
      <c r="K178" s="125"/>
      <c r="L178" s="125"/>
    </row>
    <row r="179" spans="3:12" ht="15" customHeight="1">
      <c r="C179" s="176"/>
      <c r="D179" s="125"/>
      <c r="E179" s="125"/>
      <c r="F179" s="125"/>
      <c r="G179" s="125"/>
      <c r="H179" s="125"/>
      <c r="I179" s="125"/>
      <c r="J179" s="125"/>
      <c r="K179" s="125"/>
      <c r="L179" s="125"/>
    </row>
    <row r="180" spans="3:12" ht="15" customHeight="1">
      <c r="C180" s="176"/>
      <c r="D180" s="125"/>
      <c r="E180" s="125"/>
      <c r="F180" s="125"/>
      <c r="G180" s="125"/>
      <c r="H180" s="125"/>
      <c r="I180" s="125"/>
      <c r="J180" s="125"/>
      <c r="K180" s="125"/>
      <c r="L180" s="125"/>
    </row>
    <row r="181" spans="3:12" ht="15" customHeight="1">
      <c r="C181" s="176"/>
      <c r="D181" s="125"/>
      <c r="E181" s="125"/>
      <c r="F181" s="125"/>
      <c r="G181" s="125"/>
      <c r="H181" s="125"/>
      <c r="I181" s="125"/>
      <c r="J181" s="125"/>
      <c r="K181" s="125"/>
      <c r="L181" s="125"/>
    </row>
    <row r="182" spans="3:12" ht="15" customHeight="1">
      <c r="C182" s="176"/>
      <c r="D182" s="125"/>
      <c r="E182" s="125"/>
      <c r="F182" s="125"/>
      <c r="G182" s="125"/>
      <c r="H182" s="125"/>
      <c r="I182" s="125"/>
      <c r="J182" s="125"/>
      <c r="K182" s="125"/>
      <c r="L182" s="125"/>
    </row>
    <row r="183" spans="3:12" ht="15" customHeight="1">
      <c r="C183" s="176"/>
      <c r="D183" s="125"/>
      <c r="E183" s="125"/>
      <c r="F183" s="125"/>
      <c r="G183" s="125"/>
      <c r="H183" s="125"/>
      <c r="I183" s="125"/>
      <c r="J183" s="125"/>
      <c r="K183" s="125"/>
      <c r="L183" s="125"/>
    </row>
    <row r="184" spans="3:12" ht="15" customHeight="1">
      <c r="C184" s="176"/>
      <c r="D184" s="125"/>
      <c r="E184" s="125"/>
      <c r="F184" s="125"/>
      <c r="G184" s="125"/>
      <c r="H184" s="125"/>
      <c r="I184" s="125"/>
      <c r="J184" s="125"/>
      <c r="K184" s="125"/>
      <c r="L184" s="125"/>
    </row>
    <row r="185" spans="3:12" ht="15" customHeight="1">
      <c r="C185" s="176"/>
      <c r="D185" s="125"/>
      <c r="E185" s="125"/>
      <c r="F185" s="125"/>
      <c r="G185" s="125"/>
      <c r="H185" s="125"/>
      <c r="I185" s="125"/>
      <c r="J185" s="125"/>
      <c r="K185" s="125"/>
      <c r="L185" s="125"/>
    </row>
    <row r="186" spans="3:12" ht="15" customHeight="1">
      <c r="C186" s="176"/>
      <c r="D186" s="125"/>
      <c r="E186" s="125"/>
      <c r="F186" s="125"/>
      <c r="G186" s="125"/>
      <c r="H186" s="125"/>
      <c r="I186" s="125"/>
      <c r="J186" s="125"/>
      <c r="K186" s="125"/>
      <c r="L186" s="125"/>
    </row>
    <row r="187" spans="3:12" ht="15" customHeight="1">
      <c r="C187" s="176"/>
      <c r="D187" s="125"/>
      <c r="E187" s="125"/>
      <c r="F187" s="125"/>
      <c r="G187" s="125"/>
      <c r="H187" s="125"/>
      <c r="I187" s="125"/>
      <c r="J187" s="125"/>
      <c r="K187" s="125"/>
      <c r="L187" s="125"/>
    </row>
    <row r="188" spans="3:12" ht="15" customHeight="1">
      <c r="C188" s="176"/>
      <c r="D188" s="125"/>
      <c r="E188" s="125"/>
      <c r="F188" s="125"/>
      <c r="G188" s="125"/>
      <c r="H188" s="125"/>
      <c r="I188" s="125"/>
      <c r="J188" s="125"/>
      <c r="K188" s="125"/>
      <c r="L188" s="125"/>
    </row>
    <row r="189" spans="3:12" ht="15" customHeight="1">
      <c r="C189" s="176"/>
      <c r="D189" s="125"/>
      <c r="E189" s="125"/>
      <c r="F189" s="125"/>
      <c r="G189" s="125"/>
      <c r="H189" s="125"/>
      <c r="I189" s="125"/>
      <c r="J189" s="125"/>
      <c r="K189" s="125"/>
      <c r="L189" s="125"/>
    </row>
    <row r="190" spans="3:12" ht="15" customHeight="1">
      <c r="C190" s="176"/>
      <c r="D190" s="125"/>
      <c r="E190" s="125"/>
      <c r="F190" s="125"/>
      <c r="G190" s="125"/>
      <c r="H190" s="125"/>
      <c r="I190" s="125"/>
      <c r="J190" s="125"/>
      <c r="K190" s="125"/>
      <c r="L190" s="125"/>
    </row>
    <row r="191" spans="3:12" ht="15" customHeight="1">
      <c r="C191" s="176"/>
      <c r="D191" s="125"/>
      <c r="E191" s="125"/>
      <c r="F191" s="125"/>
      <c r="G191" s="125"/>
      <c r="H191" s="125"/>
      <c r="I191" s="125"/>
      <c r="J191" s="125"/>
      <c r="K191" s="125"/>
      <c r="L191" s="125"/>
    </row>
    <row r="192" spans="3:12" ht="15" customHeight="1">
      <c r="C192" s="176"/>
      <c r="D192" s="125"/>
      <c r="E192" s="125"/>
      <c r="F192" s="125"/>
      <c r="G192" s="125"/>
      <c r="H192" s="125"/>
      <c r="I192" s="125"/>
      <c r="J192" s="125"/>
      <c r="K192" s="125"/>
      <c r="L192" s="125"/>
    </row>
    <row r="193" spans="3:13" ht="15" customHeight="1">
      <c r="C193" s="176"/>
      <c r="D193" s="125"/>
      <c r="E193" s="125"/>
      <c r="F193" s="125"/>
      <c r="G193" s="125"/>
      <c r="H193" s="125"/>
      <c r="I193" s="125"/>
      <c r="J193" s="125"/>
      <c r="K193" s="125"/>
      <c r="L193" s="125"/>
    </row>
    <row r="194" spans="3:13" ht="15" customHeight="1">
      <c r="C194" s="176"/>
      <c r="D194" s="125"/>
      <c r="E194" s="125"/>
      <c r="F194" s="125"/>
      <c r="G194" s="125"/>
      <c r="H194" s="125"/>
      <c r="I194" s="125"/>
      <c r="J194" s="125"/>
      <c r="K194" s="125"/>
      <c r="L194" s="125"/>
    </row>
    <row r="195" spans="3:13" ht="15" customHeight="1">
      <c r="C195" s="176"/>
      <c r="D195" s="125"/>
      <c r="E195" s="125"/>
      <c r="F195" s="125"/>
      <c r="G195" s="125"/>
      <c r="H195" s="125"/>
      <c r="I195" s="125"/>
      <c r="J195" s="125"/>
      <c r="K195" s="125"/>
      <c r="L195" s="125"/>
    </row>
    <row r="196" spans="3:13" ht="15" customHeight="1">
      <c r="C196" s="176"/>
      <c r="D196" s="125"/>
      <c r="E196" s="125"/>
      <c r="F196" s="125"/>
      <c r="G196" s="125"/>
      <c r="H196" s="125"/>
      <c r="I196" s="125"/>
      <c r="J196" s="125"/>
      <c r="K196" s="125"/>
      <c r="L196" s="125"/>
    </row>
    <row r="197" spans="3:13" ht="15" customHeight="1">
      <c r="C197" s="176"/>
      <c r="D197" s="125"/>
      <c r="E197" s="125"/>
      <c r="F197" s="125"/>
      <c r="G197" s="125"/>
      <c r="H197" s="125"/>
      <c r="I197" s="125"/>
      <c r="J197" s="125"/>
      <c r="K197" s="125"/>
      <c r="L197" s="125"/>
    </row>
    <row r="198" spans="3:13" ht="15" customHeight="1">
      <c r="C198" s="124"/>
      <c r="D198" s="125" t="s">
        <v>221</v>
      </c>
      <c r="E198" s="125"/>
      <c r="F198" s="125"/>
      <c r="G198" s="125"/>
      <c r="H198" s="125"/>
      <c r="I198" s="125"/>
      <c r="J198" s="125"/>
      <c r="K198" s="125"/>
      <c r="L198" s="125"/>
    </row>
    <row r="199" spans="3:13" ht="15" customHeight="1">
      <c r="C199" s="124"/>
      <c r="D199" s="125" t="s">
        <v>395</v>
      </c>
      <c r="E199" s="125"/>
      <c r="F199" s="125"/>
      <c r="G199" s="125"/>
      <c r="H199" s="125"/>
      <c r="I199" s="125"/>
      <c r="J199" s="125"/>
      <c r="K199" s="125"/>
      <c r="L199" s="125"/>
    </row>
    <row r="200" spans="3:13" ht="15" customHeight="1">
      <c r="C200" s="124"/>
      <c r="D200" s="125" t="s">
        <v>396</v>
      </c>
      <c r="E200" s="125"/>
      <c r="F200" s="125"/>
      <c r="G200" s="125"/>
      <c r="H200" s="125"/>
      <c r="I200" s="125"/>
      <c r="J200" s="125"/>
      <c r="K200" s="125"/>
      <c r="L200" s="125"/>
    </row>
    <row r="201" spans="3:13" ht="15" customHeight="1">
      <c r="C201" s="124"/>
      <c r="D201" s="125" t="s">
        <v>397</v>
      </c>
      <c r="E201" s="125"/>
      <c r="F201" s="125"/>
      <c r="G201" s="125"/>
      <c r="H201" s="125"/>
      <c r="I201" s="125"/>
      <c r="J201" s="125"/>
      <c r="K201" s="125"/>
      <c r="L201" s="125"/>
    </row>
    <row r="202" spans="3:13" ht="15" customHeight="1">
      <c r="C202" s="124"/>
      <c r="D202" s="125"/>
      <c r="E202" s="125"/>
      <c r="F202" s="125"/>
      <c r="G202" s="125"/>
      <c r="H202" s="125"/>
      <c r="I202" s="125"/>
      <c r="J202" s="125"/>
      <c r="K202" s="125"/>
      <c r="L202" s="125"/>
    </row>
    <row r="203" spans="3:13" ht="15" customHeight="1">
      <c r="C203" s="193" t="s">
        <v>119</v>
      </c>
      <c r="E203" s="125"/>
      <c r="F203" s="125"/>
      <c r="G203" s="125"/>
      <c r="H203" s="125"/>
      <c r="I203" s="125"/>
      <c r="J203" s="125"/>
      <c r="K203" s="125"/>
      <c r="L203" s="125"/>
    </row>
    <row r="204" spans="3:13" ht="15" customHeight="1">
      <c r="C204" s="124"/>
      <c r="D204" s="125" t="s">
        <v>222</v>
      </c>
      <c r="E204" s="125"/>
      <c r="F204" s="125"/>
      <c r="G204" s="125"/>
      <c r="H204" s="125"/>
      <c r="I204" s="125"/>
      <c r="J204" s="125"/>
      <c r="K204" s="125"/>
      <c r="L204" s="125"/>
    </row>
    <row r="205" spans="3:13" ht="15" customHeight="1">
      <c r="C205" s="124"/>
      <c r="D205" s="125" t="s">
        <v>398</v>
      </c>
      <c r="E205" s="125"/>
      <c r="F205" s="125"/>
      <c r="G205" s="125"/>
      <c r="H205" s="125"/>
      <c r="I205" s="125"/>
      <c r="J205" s="125"/>
      <c r="K205" s="125"/>
      <c r="L205" s="125"/>
    </row>
    <row r="206" spans="3:13" ht="15" customHeight="1">
      <c r="C206" s="124"/>
      <c r="D206" s="125"/>
      <c r="E206" s="125"/>
      <c r="F206" s="125"/>
      <c r="G206" s="125"/>
      <c r="H206" s="125"/>
      <c r="I206" s="125"/>
      <c r="J206" s="125"/>
      <c r="K206" s="125"/>
      <c r="L206" s="125"/>
    </row>
    <row r="207" spans="3:13" ht="15" customHeight="1">
      <c r="C207" s="124"/>
      <c r="D207" s="177" t="s">
        <v>124</v>
      </c>
      <c r="E207" s="177"/>
      <c r="F207" s="177"/>
      <c r="G207" s="177"/>
      <c r="H207" s="177"/>
      <c r="I207" s="177"/>
      <c r="J207" s="177"/>
      <c r="K207" s="125"/>
      <c r="L207" s="125"/>
    </row>
    <row r="208" spans="3:13" ht="15" customHeight="1">
      <c r="C208" s="124"/>
      <c r="D208" s="196"/>
      <c r="E208" s="177" t="s">
        <v>432</v>
      </c>
      <c r="F208" s="177"/>
      <c r="G208" s="177"/>
      <c r="H208" s="177"/>
      <c r="I208" s="177"/>
      <c r="J208" s="177"/>
      <c r="K208" s="125"/>
      <c r="L208" s="125"/>
      <c r="M208" s="125"/>
    </row>
    <row r="209" spans="1:13" ht="15" customHeight="1">
      <c r="C209" s="124"/>
      <c r="D209" s="196"/>
      <c r="E209" s="177"/>
      <c r="F209" s="177"/>
      <c r="G209" s="177"/>
      <c r="H209" s="177"/>
      <c r="I209" s="177"/>
      <c r="J209" s="177"/>
      <c r="K209" s="125"/>
      <c r="L209" s="125"/>
      <c r="M209" s="125"/>
    </row>
    <row r="210" spans="1:13" ht="15" customHeight="1">
      <c r="C210" s="124"/>
      <c r="D210" s="124"/>
      <c r="E210" s="125" t="s">
        <v>123</v>
      </c>
      <c r="F210" s="125"/>
      <c r="G210" s="125"/>
      <c r="H210" s="197"/>
      <c r="I210" s="197"/>
      <c r="J210" s="197"/>
      <c r="K210" s="125"/>
      <c r="L210" s="125"/>
      <c r="M210" s="125"/>
    </row>
    <row r="211" spans="1:13" ht="15" customHeight="1">
      <c r="C211" s="124"/>
      <c r="D211" s="124"/>
      <c r="E211" s="125" t="s">
        <v>399</v>
      </c>
      <c r="F211" s="125"/>
      <c r="G211" s="125"/>
      <c r="H211" s="197"/>
      <c r="I211" s="197"/>
      <c r="J211" s="197"/>
      <c r="K211" s="125"/>
      <c r="L211" s="125"/>
      <c r="M211" s="125"/>
    </row>
    <row r="212" spans="1:13" ht="15" customHeight="1">
      <c r="C212" s="124"/>
      <c r="D212" s="149"/>
      <c r="E212" s="197"/>
      <c r="F212" s="197"/>
      <c r="G212" s="197"/>
      <c r="H212" s="197"/>
      <c r="I212" s="197"/>
      <c r="J212" s="125"/>
      <c r="K212" s="125"/>
      <c r="L212" s="125"/>
    </row>
    <row r="213" spans="1:13" ht="15" customHeight="1">
      <c r="C213" s="160" t="s">
        <v>120</v>
      </c>
      <c r="E213" s="132"/>
      <c r="F213" s="132"/>
      <c r="G213" s="132"/>
      <c r="H213" s="132"/>
      <c r="I213" s="132"/>
      <c r="J213" s="132"/>
      <c r="K213" s="125"/>
      <c r="L213" s="125"/>
    </row>
    <row r="214" spans="1:13" ht="15" customHeight="1">
      <c r="C214" s="124"/>
      <c r="D214" s="249" t="s">
        <v>181</v>
      </c>
      <c r="E214" s="132"/>
      <c r="F214" s="132"/>
      <c r="G214" s="132"/>
      <c r="H214" s="132"/>
      <c r="I214" s="132"/>
      <c r="J214" s="132"/>
      <c r="K214" s="125"/>
      <c r="L214" s="125"/>
    </row>
    <row r="215" spans="1:13" ht="15" customHeight="1">
      <c r="C215" s="124"/>
      <c r="D215" s="249"/>
      <c r="E215" s="132"/>
      <c r="F215" s="132"/>
      <c r="G215" s="132"/>
      <c r="H215" s="132"/>
      <c r="I215" s="132"/>
      <c r="J215" s="132"/>
      <c r="K215" s="125"/>
      <c r="L215" s="125"/>
    </row>
    <row r="216" spans="1:13" ht="15" customHeight="1">
      <c r="C216" s="497" t="s">
        <v>400</v>
      </c>
      <c r="D216" s="132"/>
      <c r="E216" s="132"/>
      <c r="F216" s="132"/>
      <c r="G216" s="132"/>
      <c r="H216" s="132"/>
      <c r="I216" s="132"/>
      <c r="J216" s="132"/>
      <c r="K216" s="125"/>
      <c r="L216" s="125"/>
    </row>
    <row r="217" spans="1:13" ht="15" customHeight="1">
      <c r="C217" s="124"/>
      <c r="D217" s="132" t="s">
        <v>433</v>
      </c>
      <c r="E217" s="132"/>
      <c r="F217" s="132"/>
      <c r="G217" s="132"/>
      <c r="H217" s="132"/>
      <c r="I217" s="132"/>
      <c r="J217" s="132"/>
      <c r="K217" s="125"/>
      <c r="L217" s="125"/>
    </row>
    <row r="218" spans="1:13" ht="15" customHeight="1">
      <c r="C218" s="124"/>
      <c r="D218" s="132" t="s">
        <v>434</v>
      </c>
      <c r="E218" s="132"/>
      <c r="F218" s="132"/>
      <c r="G218" s="132"/>
      <c r="H218" s="132"/>
      <c r="I218" s="132"/>
      <c r="J218" s="132"/>
      <c r="K218" s="125"/>
      <c r="L218" s="125"/>
    </row>
    <row r="219" spans="1:13" ht="15" customHeight="1">
      <c r="C219" s="124"/>
      <c r="D219" s="132"/>
      <c r="E219" s="132"/>
      <c r="F219" s="132"/>
      <c r="G219" s="132"/>
      <c r="H219" s="132"/>
      <c r="I219" s="132"/>
      <c r="J219" s="132"/>
      <c r="K219" s="125"/>
      <c r="L219" s="125"/>
    </row>
    <row r="220" spans="1:13" ht="15" customHeight="1">
      <c r="A220" s="133"/>
      <c r="B220" s="133"/>
      <c r="C220" s="176" t="s">
        <v>401</v>
      </c>
      <c r="D220" s="198"/>
      <c r="E220" s="132"/>
      <c r="F220" s="132"/>
      <c r="G220" s="132"/>
      <c r="H220" s="132"/>
      <c r="I220" s="132"/>
      <c r="J220" s="132"/>
      <c r="K220" s="132"/>
      <c r="L220" s="132"/>
      <c r="M220" s="133"/>
    </row>
    <row r="221" spans="1:13" ht="15" customHeight="1">
      <c r="A221" s="133"/>
      <c r="B221" s="133"/>
      <c r="C221" s="124"/>
      <c r="D221" s="132" t="s">
        <v>4</v>
      </c>
      <c r="E221" s="132"/>
      <c r="F221" s="132"/>
      <c r="G221" s="132"/>
      <c r="H221" s="132"/>
      <c r="I221" s="132"/>
      <c r="J221" s="132"/>
      <c r="K221" s="132"/>
      <c r="L221" s="132"/>
      <c r="M221" s="133"/>
    </row>
    <row r="222" spans="1:13" ht="15" customHeight="1">
      <c r="A222" s="133"/>
      <c r="B222" s="133"/>
      <c r="C222" s="132" t="s">
        <v>255</v>
      </c>
      <c r="E222" s="132"/>
      <c r="F222" s="132"/>
      <c r="G222" s="132"/>
      <c r="H222" s="132"/>
      <c r="I222" s="132"/>
      <c r="J222" s="132"/>
      <c r="K222" s="132"/>
      <c r="L222" s="132"/>
      <c r="M222" s="133"/>
    </row>
    <row r="223" spans="1:13" ht="15" customHeight="1">
      <c r="A223" s="133"/>
      <c r="B223" s="133"/>
      <c r="C223" s="698" t="s">
        <v>630</v>
      </c>
      <c r="D223" s="132"/>
      <c r="E223" s="132"/>
      <c r="F223" s="132"/>
      <c r="G223" s="132"/>
      <c r="H223" s="132"/>
      <c r="I223" s="132"/>
      <c r="J223" s="132"/>
      <c r="K223" s="132"/>
      <c r="L223" s="132"/>
      <c r="M223" s="133"/>
    </row>
    <row r="224" spans="1:13" ht="15" customHeight="1">
      <c r="A224" s="133"/>
      <c r="B224" s="133"/>
      <c r="C224" s="124"/>
      <c r="D224" s="132"/>
      <c r="E224" s="132"/>
      <c r="F224" s="132"/>
      <c r="G224" s="132"/>
      <c r="H224" s="132"/>
      <c r="I224" s="132"/>
      <c r="J224" s="132"/>
      <c r="K224" s="132"/>
      <c r="L224" s="132"/>
      <c r="M224" s="133"/>
    </row>
    <row r="225" spans="1:14" ht="15" customHeight="1">
      <c r="A225" s="133"/>
      <c r="B225" s="133"/>
      <c r="C225" s="199"/>
      <c r="D225" s="200"/>
      <c r="E225" s="200"/>
      <c r="F225" s="200"/>
      <c r="G225" s="200"/>
      <c r="H225" s="200"/>
      <c r="I225" s="200"/>
      <c r="J225" s="200"/>
      <c r="K225" s="201"/>
      <c r="L225" s="132"/>
      <c r="M225" s="133"/>
    </row>
    <row r="226" spans="1:14" ht="15" customHeight="1">
      <c r="A226" s="133"/>
      <c r="B226" s="133"/>
      <c r="C226" s="202"/>
      <c r="D226" s="132" t="s">
        <v>5</v>
      </c>
      <c r="E226" s="132"/>
      <c r="F226" s="132"/>
      <c r="G226" s="132"/>
      <c r="H226" s="132"/>
      <c r="I226" s="132"/>
      <c r="J226" s="132"/>
      <c r="K226" s="184"/>
      <c r="L226" s="132"/>
      <c r="M226" s="133"/>
    </row>
    <row r="227" spans="1:14" ht="15" customHeight="1">
      <c r="A227" s="133"/>
      <c r="B227" s="133"/>
      <c r="C227" s="202"/>
      <c r="D227" s="191"/>
      <c r="E227" s="185" t="s">
        <v>125</v>
      </c>
      <c r="F227" s="132"/>
      <c r="G227" s="132"/>
      <c r="H227" s="132"/>
      <c r="I227" s="132"/>
      <c r="J227" s="132"/>
      <c r="K227" s="184"/>
      <c r="L227" s="132"/>
      <c r="M227" s="132"/>
      <c r="N227" s="133"/>
    </row>
    <row r="228" spans="1:14" ht="15" customHeight="1">
      <c r="A228" s="133"/>
      <c r="B228" s="133"/>
      <c r="C228" s="202"/>
      <c r="D228" s="191"/>
      <c r="E228" s="203"/>
      <c r="F228" s="132" t="s">
        <v>256</v>
      </c>
      <c r="G228" s="132"/>
      <c r="H228" s="132"/>
      <c r="I228" s="132"/>
      <c r="J228" s="132"/>
      <c r="K228" s="184"/>
      <c r="L228" s="132"/>
      <c r="M228" s="132"/>
      <c r="N228" s="133"/>
    </row>
    <row r="229" spans="1:14" ht="15" customHeight="1">
      <c r="A229" s="133"/>
      <c r="B229" s="133"/>
      <c r="C229" s="202"/>
      <c r="D229" s="191"/>
      <c r="E229" s="204"/>
      <c r="F229" s="132"/>
      <c r="G229" s="132"/>
      <c r="H229" s="132"/>
      <c r="I229" s="132"/>
      <c r="J229" s="132"/>
      <c r="K229" s="184"/>
      <c r="L229" s="132"/>
      <c r="M229" s="132"/>
      <c r="N229" s="133"/>
    </row>
    <row r="230" spans="1:14" ht="15" customHeight="1">
      <c r="A230" s="133"/>
      <c r="B230" s="133"/>
      <c r="C230" s="202"/>
      <c r="D230" s="191"/>
      <c r="E230" s="185" t="s">
        <v>402</v>
      </c>
      <c r="F230" s="132"/>
      <c r="G230" s="132"/>
      <c r="H230" s="132"/>
      <c r="I230" s="132"/>
      <c r="J230" s="132"/>
      <c r="K230" s="184"/>
      <c r="L230" s="132"/>
      <c r="M230" s="132"/>
      <c r="N230" s="133"/>
    </row>
    <row r="231" spans="1:14" ht="15" customHeight="1">
      <c r="A231" s="133"/>
      <c r="B231" s="133"/>
      <c r="C231" s="202"/>
      <c r="D231" s="191"/>
      <c r="E231" s="203"/>
      <c r="F231" s="132" t="s">
        <v>403</v>
      </c>
      <c r="G231" s="132"/>
      <c r="H231" s="132"/>
      <c r="I231" s="132"/>
      <c r="J231" s="132"/>
      <c r="K231" s="184"/>
      <c r="L231" s="132"/>
      <c r="M231" s="132"/>
      <c r="N231" s="133"/>
    </row>
    <row r="232" spans="1:14" ht="15" customHeight="1">
      <c r="A232" s="133"/>
      <c r="B232" s="133"/>
      <c r="C232" s="202"/>
      <c r="D232" s="191"/>
      <c r="E232" s="204"/>
      <c r="F232" s="132" t="s">
        <v>404</v>
      </c>
      <c r="G232" s="132"/>
      <c r="H232" s="132"/>
      <c r="I232" s="132"/>
      <c r="J232" s="132"/>
      <c r="K232" s="184"/>
      <c r="L232" s="132"/>
      <c r="M232" s="132"/>
      <c r="N232" s="133"/>
    </row>
    <row r="233" spans="1:14" ht="15" customHeight="1">
      <c r="A233" s="133"/>
      <c r="B233" s="133"/>
      <c r="C233" s="202"/>
      <c r="D233" s="191"/>
      <c r="E233" s="204"/>
      <c r="F233" s="132"/>
      <c r="G233" s="132"/>
      <c r="H233" s="132"/>
      <c r="I233" s="132"/>
      <c r="J233" s="132"/>
      <c r="K233" s="184"/>
      <c r="L233" s="132"/>
      <c r="M233" s="132"/>
      <c r="N233" s="133"/>
    </row>
    <row r="234" spans="1:14" ht="15" customHeight="1">
      <c r="A234" s="133"/>
      <c r="B234" s="133"/>
      <c r="C234" s="202"/>
      <c r="D234" s="191"/>
      <c r="E234" s="185" t="s">
        <v>213</v>
      </c>
      <c r="F234" s="132"/>
      <c r="G234" s="132"/>
      <c r="H234" s="132"/>
      <c r="I234" s="132"/>
      <c r="J234" s="132"/>
      <c r="K234" s="184"/>
      <c r="L234" s="132"/>
      <c r="M234" s="132"/>
      <c r="N234" s="133"/>
    </row>
    <row r="235" spans="1:14" ht="15" customHeight="1">
      <c r="A235" s="133"/>
      <c r="B235" s="133"/>
      <c r="C235" s="202"/>
      <c r="D235" s="191"/>
      <c r="E235" s="203"/>
      <c r="F235" s="132" t="s">
        <v>220</v>
      </c>
      <c r="G235" s="132"/>
      <c r="H235" s="132"/>
      <c r="I235" s="132"/>
      <c r="J235" s="132"/>
      <c r="K235" s="184"/>
      <c r="L235" s="132"/>
      <c r="M235" s="132"/>
      <c r="N235" s="133"/>
    </row>
    <row r="236" spans="1:14" ht="15" customHeight="1">
      <c r="A236" s="133"/>
      <c r="B236" s="133"/>
      <c r="C236" s="202"/>
      <c r="D236" s="191"/>
      <c r="E236" s="203"/>
      <c r="F236" s="132" t="s">
        <v>129</v>
      </c>
      <c r="G236" s="132"/>
      <c r="H236" s="132"/>
      <c r="I236" s="132"/>
      <c r="J236" s="132"/>
      <c r="K236" s="184"/>
      <c r="L236" s="132"/>
      <c r="M236" s="132"/>
      <c r="N236" s="133"/>
    </row>
    <row r="237" spans="1:14" ht="15" customHeight="1">
      <c r="A237" s="133"/>
      <c r="B237" s="133"/>
      <c r="C237" s="202"/>
      <c r="D237" s="191"/>
      <c r="E237" s="204"/>
      <c r="F237" s="132"/>
      <c r="G237" s="132"/>
      <c r="H237" s="132"/>
      <c r="I237" s="132"/>
      <c r="J237" s="132"/>
      <c r="K237" s="184"/>
      <c r="L237" s="132"/>
      <c r="M237" s="132"/>
      <c r="N237" s="133"/>
    </row>
    <row r="238" spans="1:14" ht="15" customHeight="1">
      <c r="A238" s="133"/>
      <c r="B238" s="133"/>
      <c r="C238" s="202"/>
      <c r="D238" s="191"/>
      <c r="E238" s="185" t="s">
        <v>214</v>
      </c>
      <c r="F238" s="132"/>
      <c r="G238" s="132"/>
      <c r="H238" s="132"/>
      <c r="I238" s="132"/>
      <c r="J238" s="132"/>
      <c r="K238" s="184"/>
      <c r="L238" s="132"/>
      <c r="M238" s="132"/>
      <c r="N238" s="133"/>
    </row>
    <row r="239" spans="1:14" ht="15" customHeight="1">
      <c r="A239" s="133"/>
      <c r="B239" s="133"/>
      <c r="C239" s="202"/>
      <c r="D239" s="191"/>
      <c r="E239" s="203"/>
      <c r="F239" s="132" t="s">
        <v>113</v>
      </c>
      <c r="G239" s="132"/>
      <c r="H239" s="132"/>
      <c r="I239" s="132"/>
      <c r="J239" s="132"/>
      <c r="K239" s="184"/>
      <c r="L239" s="132"/>
      <c r="M239" s="132"/>
      <c r="N239" s="133"/>
    </row>
    <row r="240" spans="1:14" ht="15" customHeight="1">
      <c r="A240" s="133"/>
      <c r="B240" s="133"/>
      <c r="C240" s="202"/>
      <c r="D240" s="191"/>
      <c r="E240" s="204"/>
      <c r="F240" s="132"/>
      <c r="G240" s="132"/>
      <c r="H240" s="132"/>
      <c r="I240" s="132"/>
      <c r="J240" s="132"/>
      <c r="K240" s="184"/>
      <c r="L240" s="132"/>
      <c r="M240" s="132"/>
      <c r="N240" s="133"/>
    </row>
    <row r="241" spans="1:14" ht="15" customHeight="1">
      <c r="A241" s="133"/>
      <c r="B241" s="133"/>
      <c r="C241" s="202"/>
      <c r="D241" s="191"/>
      <c r="E241" s="185" t="s">
        <v>215</v>
      </c>
      <c r="F241" s="132"/>
      <c r="G241" s="132"/>
      <c r="H241" s="132"/>
      <c r="I241" s="132"/>
      <c r="J241" s="132"/>
      <c r="K241" s="184"/>
      <c r="L241" s="132"/>
      <c r="M241" s="132"/>
      <c r="N241" s="133"/>
    </row>
    <row r="242" spans="1:14" s="133" customFormat="1" ht="15" customHeight="1">
      <c r="C242" s="202"/>
      <c r="D242" s="191"/>
      <c r="E242" s="203"/>
      <c r="F242" s="132" t="s">
        <v>405</v>
      </c>
      <c r="G242" s="132"/>
      <c r="H242" s="132"/>
      <c r="I242" s="132"/>
      <c r="J242" s="132"/>
      <c r="K242" s="184"/>
      <c r="L242" s="132"/>
      <c r="M242" s="132"/>
    </row>
    <row r="243" spans="1:14" s="133" customFormat="1" ht="15" customHeight="1">
      <c r="C243" s="202"/>
      <c r="D243" s="191"/>
      <c r="E243" s="203"/>
      <c r="F243" s="132" t="s">
        <v>406</v>
      </c>
      <c r="G243" s="132"/>
      <c r="H243" s="132"/>
      <c r="I243" s="132"/>
      <c r="J243" s="132"/>
      <c r="K243" s="184"/>
      <c r="L243" s="132"/>
      <c r="M243" s="132"/>
    </row>
    <row r="244" spans="1:14" ht="15" customHeight="1">
      <c r="A244" s="133"/>
      <c r="B244" s="133"/>
      <c r="C244" s="202"/>
      <c r="D244" s="191"/>
      <c r="E244" s="204"/>
      <c r="F244" s="132"/>
      <c r="G244" s="132"/>
      <c r="H244" s="132"/>
      <c r="I244" s="132"/>
      <c r="J244" s="132"/>
      <c r="K244" s="184"/>
      <c r="L244" s="132"/>
      <c r="M244" s="132"/>
      <c r="N244" s="133"/>
    </row>
    <row r="245" spans="1:14" ht="15" customHeight="1">
      <c r="A245" s="133"/>
      <c r="B245" s="133"/>
      <c r="C245" s="202"/>
      <c r="D245" s="191"/>
      <c r="E245" s="185" t="s">
        <v>216</v>
      </c>
      <c r="F245" s="132"/>
      <c r="G245" s="132"/>
      <c r="H245" s="132"/>
      <c r="I245" s="132"/>
      <c r="J245" s="132"/>
      <c r="K245" s="184"/>
      <c r="L245" s="132"/>
      <c r="M245" s="132"/>
      <c r="N245" s="133"/>
    </row>
    <row r="246" spans="1:14" s="133" customFormat="1" ht="15" customHeight="1">
      <c r="C246" s="202"/>
      <c r="D246" s="191"/>
      <c r="E246" s="203"/>
      <c r="F246" s="132" t="s">
        <v>257</v>
      </c>
      <c r="G246" s="132"/>
      <c r="H246" s="132"/>
      <c r="I246" s="132"/>
      <c r="J246" s="132"/>
      <c r="K246" s="184"/>
      <c r="L246" s="132"/>
      <c r="M246" s="132"/>
    </row>
    <row r="247" spans="1:14" s="133" customFormat="1" ht="15" customHeight="1">
      <c r="C247" s="202"/>
      <c r="D247" s="191"/>
      <c r="E247" s="203"/>
      <c r="F247" s="194" t="s">
        <v>258</v>
      </c>
      <c r="G247" s="132"/>
      <c r="H247" s="132"/>
      <c r="I247" s="132"/>
      <c r="J247" s="132"/>
      <c r="K247" s="184"/>
      <c r="L247" s="132"/>
      <c r="M247" s="132"/>
    </row>
    <row r="248" spans="1:14" ht="15" customHeight="1">
      <c r="A248" s="133"/>
      <c r="B248" s="133"/>
      <c r="C248" s="202"/>
      <c r="D248" s="191"/>
      <c r="E248" s="203"/>
      <c r="F248" s="132" t="s">
        <v>435</v>
      </c>
      <c r="G248" s="132"/>
      <c r="H248" s="132"/>
      <c r="I248" s="132"/>
      <c r="J248" s="132"/>
      <c r="K248" s="184"/>
      <c r="L248" s="132"/>
      <c r="M248" s="132"/>
      <c r="N248" s="133"/>
    </row>
    <row r="249" spans="1:14" ht="15" customHeight="1">
      <c r="A249" s="133"/>
      <c r="B249" s="133"/>
      <c r="C249" s="202"/>
      <c r="D249" s="191"/>
      <c r="E249" s="204"/>
      <c r="F249" s="132" t="s">
        <v>436</v>
      </c>
      <c r="G249" s="132"/>
      <c r="H249" s="132"/>
      <c r="I249" s="132"/>
      <c r="J249" s="132"/>
      <c r="K249" s="184"/>
      <c r="L249" s="132"/>
      <c r="M249" s="132"/>
      <c r="N249" s="133"/>
    </row>
    <row r="250" spans="1:14" ht="15" customHeight="1">
      <c r="A250" s="133"/>
      <c r="B250" s="133"/>
      <c r="C250" s="202"/>
      <c r="D250" s="191"/>
      <c r="E250" s="204"/>
      <c r="F250" s="132"/>
      <c r="G250" s="132"/>
      <c r="H250" s="132"/>
      <c r="I250" s="132"/>
      <c r="J250" s="132"/>
      <c r="K250" s="184"/>
      <c r="L250" s="132"/>
      <c r="M250" s="132"/>
      <c r="N250" s="133"/>
    </row>
    <row r="251" spans="1:14" ht="15" customHeight="1">
      <c r="A251" s="133"/>
      <c r="B251" s="133"/>
      <c r="C251" s="202"/>
      <c r="D251" s="191"/>
      <c r="E251" s="185" t="s">
        <v>126</v>
      </c>
      <c r="F251" s="132"/>
      <c r="G251" s="132"/>
      <c r="H251" s="132"/>
      <c r="I251" s="132"/>
      <c r="J251" s="132"/>
      <c r="K251" s="184"/>
      <c r="L251" s="132"/>
      <c r="M251" s="132"/>
      <c r="N251" s="133"/>
    </row>
    <row r="252" spans="1:14" ht="15" customHeight="1">
      <c r="A252" s="133"/>
      <c r="B252" s="133"/>
      <c r="C252" s="202"/>
      <c r="D252" s="191"/>
      <c r="E252" s="203"/>
      <c r="F252" s="132" t="s">
        <v>217</v>
      </c>
      <c r="G252" s="132"/>
      <c r="H252" s="132"/>
      <c r="I252" s="132"/>
      <c r="J252" s="132"/>
      <c r="K252" s="184"/>
      <c r="L252" s="132"/>
      <c r="M252" s="132"/>
      <c r="N252" s="133"/>
    </row>
    <row r="253" spans="1:14" ht="15" customHeight="1">
      <c r="A253" s="133"/>
      <c r="B253" s="133"/>
      <c r="C253" s="202"/>
      <c r="D253" s="191"/>
      <c r="E253" s="204"/>
      <c r="F253" s="132"/>
      <c r="G253" s="132"/>
      <c r="H253" s="132"/>
      <c r="I253" s="132"/>
      <c r="J253" s="132"/>
      <c r="K253" s="184"/>
      <c r="L253" s="132"/>
      <c r="M253" s="132"/>
      <c r="N253" s="133"/>
    </row>
    <row r="254" spans="1:14" ht="15" customHeight="1">
      <c r="A254" s="133"/>
      <c r="B254" s="133"/>
      <c r="C254" s="202"/>
      <c r="D254" s="191"/>
      <c r="E254" s="185" t="s">
        <v>218</v>
      </c>
      <c r="F254" s="132"/>
      <c r="G254" s="132"/>
      <c r="H254" s="132"/>
      <c r="I254" s="132"/>
      <c r="J254" s="132"/>
      <c r="K254" s="184"/>
      <c r="L254" s="132"/>
      <c r="M254" s="132"/>
      <c r="N254" s="133"/>
    </row>
    <row r="255" spans="1:14" s="133" customFormat="1" ht="15" customHeight="1">
      <c r="C255" s="202"/>
      <c r="D255" s="191"/>
      <c r="E255" s="203"/>
      <c r="F255" s="132" t="s">
        <v>3</v>
      </c>
      <c r="G255" s="132"/>
      <c r="H255" s="132"/>
      <c r="I255" s="132"/>
      <c r="J255" s="132"/>
      <c r="K255" s="184"/>
      <c r="L255" s="132"/>
      <c r="M255" s="132"/>
    </row>
    <row r="256" spans="1:14" s="133" customFormat="1" ht="15" customHeight="1">
      <c r="C256" s="202"/>
      <c r="D256" s="191"/>
      <c r="E256" s="203"/>
      <c r="F256" s="132" t="s">
        <v>130</v>
      </c>
      <c r="G256" s="132"/>
      <c r="H256" s="132"/>
      <c r="I256" s="132"/>
      <c r="J256" s="132"/>
      <c r="K256" s="184"/>
      <c r="L256" s="132"/>
      <c r="M256" s="132"/>
    </row>
    <row r="257" spans="1:14" s="133" customFormat="1" ht="15" customHeight="1">
      <c r="C257" s="202"/>
      <c r="D257" s="191"/>
      <c r="E257" s="204"/>
      <c r="F257" s="132" t="s">
        <v>437</v>
      </c>
      <c r="G257" s="132"/>
      <c r="H257" s="132"/>
      <c r="I257" s="132"/>
      <c r="J257" s="132"/>
      <c r="K257" s="184"/>
      <c r="L257" s="132"/>
      <c r="M257" s="132"/>
    </row>
    <row r="258" spans="1:14" s="133" customFormat="1" ht="15" customHeight="1">
      <c r="C258" s="202"/>
      <c r="D258" s="191"/>
      <c r="E258" s="204"/>
      <c r="F258" s="132" t="s">
        <v>438</v>
      </c>
      <c r="G258" s="132"/>
      <c r="H258" s="132"/>
      <c r="I258" s="132"/>
      <c r="J258" s="132"/>
      <c r="K258" s="184"/>
      <c r="L258" s="132"/>
      <c r="M258" s="132"/>
    </row>
    <row r="259" spans="1:14" s="133" customFormat="1" ht="15" customHeight="1">
      <c r="C259" s="202"/>
      <c r="D259" s="191"/>
      <c r="E259" s="204"/>
      <c r="F259" s="132"/>
      <c r="G259" s="132"/>
      <c r="H259" s="132"/>
      <c r="I259" s="132"/>
      <c r="J259" s="132"/>
      <c r="K259" s="184"/>
      <c r="L259" s="132"/>
      <c r="M259" s="132"/>
    </row>
    <row r="260" spans="1:14" s="133" customFormat="1" ht="15" customHeight="1">
      <c r="C260" s="202"/>
      <c r="D260" s="191"/>
      <c r="E260" s="185" t="s">
        <v>127</v>
      </c>
      <c r="F260" s="132"/>
      <c r="G260" s="132"/>
      <c r="H260" s="132"/>
      <c r="I260" s="132"/>
      <c r="J260" s="132"/>
      <c r="K260" s="184"/>
      <c r="L260" s="132"/>
      <c r="M260" s="132"/>
    </row>
    <row r="261" spans="1:14" s="133" customFormat="1" ht="15" customHeight="1">
      <c r="C261" s="202"/>
      <c r="D261" s="124"/>
      <c r="E261" s="203"/>
      <c r="F261" s="132" t="s">
        <v>0</v>
      </c>
      <c r="G261" s="132"/>
      <c r="H261" s="132"/>
      <c r="I261" s="132"/>
      <c r="J261" s="132"/>
      <c r="K261" s="184"/>
      <c r="L261" s="132"/>
      <c r="M261" s="132"/>
    </row>
    <row r="262" spans="1:14" s="133" customFormat="1" ht="15" customHeight="1">
      <c r="C262" s="202"/>
      <c r="D262" s="124"/>
      <c r="E262" s="204"/>
      <c r="F262" s="132" t="s">
        <v>439</v>
      </c>
      <c r="G262" s="132"/>
      <c r="H262" s="132"/>
      <c r="I262" s="132"/>
      <c r="J262" s="132"/>
      <c r="K262" s="184"/>
      <c r="L262" s="132"/>
      <c r="M262" s="132"/>
    </row>
    <row r="263" spans="1:14" s="133" customFormat="1" ht="15" customHeight="1">
      <c r="C263" s="202"/>
      <c r="D263" s="124"/>
      <c r="E263" s="204"/>
      <c r="F263" s="132"/>
      <c r="G263" s="132"/>
      <c r="H263" s="132"/>
      <c r="I263" s="132"/>
      <c r="J263" s="132"/>
      <c r="K263" s="184"/>
      <c r="L263" s="132"/>
      <c r="M263" s="132"/>
    </row>
    <row r="264" spans="1:14" ht="15" customHeight="1">
      <c r="A264" s="133"/>
      <c r="B264" s="133"/>
      <c r="C264" s="202"/>
      <c r="D264" s="191"/>
      <c r="E264" s="185" t="s">
        <v>128</v>
      </c>
      <c r="F264" s="132"/>
      <c r="G264" s="132"/>
      <c r="H264" s="132"/>
      <c r="I264" s="132"/>
      <c r="J264" s="132"/>
      <c r="K264" s="184"/>
      <c r="L264" s="132"/>
      <c r="M264" s="132"/>
      <c r="N264" s="133"/>
    </row>
    <row r="265" spans="1:14" s="133" customFormat="1" ht="15" customHeight="1">
      <c r="C265" s="202"/>
      <c r="D265" s="124"/>
      <c r="E265" s="203"/>
      <c r="F265" s="132" t="s">
        <v>183</v>
      </c>
      <c r="G265" s="132"/>
      <c r="H265" s="132"/>
      <c r="I265" s="132"/>
      <c r="J265" s="132"/>
      <c r="K265" s="184"/>
      <c r="L265" s="132"/>
      <c r="M265" s="132"/>
    </row>
    <row r="266" spans="1:14" s="133" customFormat="1" ht="15" customHeight="1">
      <c r="C266" s="202"/>
      <c r="D266" s="124"/>
      <c r="E266" s="203"/>
      <c r="F266" s="132" t="s">
        <v>449</v>
      </c>
      <c r="G266" s="132"/>
      <c r="H266" s="132"/>
      <c r="I266" s="132"/>
      <c r="J266" s="132"/>
      <c r="K266" s="184"/>
      <c r="L266" s="132"/>
      <c r="M266" s="132"/>
    </row>
    <row r="267" spans="1:14" s="133" customFormat="1" ht="15" customHeight="1">
      <c r="C267" s="202"/>
      <c r="D267" s="191"/>
      <c r="E267" s="204"/>
      <c r="F267" s="132" t="s">
        <v>440</v>
      </c>
      <c r="G267" s="132"/>
      <c r="H267" s="132"/>
      <c r="I267" s="132"/>
      <c r="J267" s="132"/>
      <c r="K267" s="184"/>
      <c r="L267" s="132"/>
      <c r="M267" s="132"/>
    </row>
    <row r="268" spans="1:14" s="133" customFormat="1" ht="15" customHeight="1">
      <c r="C268" s="202"/>
      <c r="D268" s="191"/>
      <c r="E268" s="204"/>
      <c r="F268" s="132"/>
      <c r="G268" s="132"/>
      <c r="H268" s="132"/>
      <c r="I268" s="132"/>
      <c r="J268" s="132"/>
      <c r="K268" s="184"/>
      <c r="L268" s="132"/>
      <c r="M268" s="132"/>
    </row>
    <row r="269" spans="1:14" ht="15" customHeight="1">
      <c r="A269" s="133"/>
      <c r="B269" s="133"/>
      <c r="C269" s="202"/>
      <c r="D269" s="191"/>
      <c r="E269" s="185" t="s">
        <v>182</v>
      </c>
      <c r="F269" s="132"/>
      <c r="G269" s="132"/>
      <c r="H269" s="132"/>
      <c r="I269" s="132"/>
      <c r="J269" s="132"/>
      <c r="K269" s="184"/>
      <c r="L269" s="132"/>
      <c r="M269" s="132"/>
      <c r="N269" s="133"/>
    </row>
    <row r="270" spans="1:14" ht="15" customHeight="1">
      <c r="A270" s="133"/>
      <c r="B270" s="133"/>
      <c r="C270" s="202"/>
      <c r="D270" s="191"/>
      <c r="E270" s="133"/>
      <c r="F270" s="132" t="s">
        <v>184</v>
      </c>
      <c r="G270" s="132"/>
      <c r="H270" s="132"/>
      <c r="I270" s="132"/>
      <c r="J270" s="132"/>
      <c r="K270" s="184"/>
      <c r="L270" s="132"/>
      <c r="M270" s="132"/>
      <c r="N270" s="133"/>
    </row>
    <row r="271" spans="1:14" ht="15" customHeight="1">
      <c r="A271" s="133"/>
      <c r="B271" s="133"/>
      <c r="C271" s="202"/>
      <c r="D271" s="191"/>
      <c r="E271" s="133"/>
      <c r="F271" s="132" t="s">
        <v>223</v>
      </c>
      <c r="G271" s="132"/>
      <c r="H271" s="132"/>
      <c r="I271" s="132"/>
      <c r="J271" s="132"/>
      <c r="K271" s="184"/>
      <c r="L271" s="132"/>
      <c r="M271" s="132"/>
      <c r="N271" s="133"/>
    </row>
    <row r="272" spans="1:14" ht="15" customHeight="1">
      <c r="A272" s="133"/>
      <c r="B272" s="133"/>
      <c r="C272" s="202"/>
      <c r="D272" s="191"/>
      <c r="E272" s="133"/>
      <c r="F272" s="132" t="s">
        <v>224</v>
      </c>
      <c r="G272" s="132"/>
      <c r="H272" s="132"/>
      <c r="I272" s="132"/>
      <c r="J272" s="132"/>
      <c r="K272" s="184"/>
      <c r="L272" s="132"/>
      <c r="M272" s="132"/>
      <c r="N272" s="133"/>
    </row>
    <row r="273" spans="1:14" ht="15" customHeight="1">
      <c r="A273" s="133"/>
      <c r="B273" s="133"/>
      <c r="C273" s="202"/>
      <c r="D273" s="191"/>
      <c r="E273" s="133"/>
      <c r="F273" s="132" t="s">
        <v>1</v>
      </c>
      <c r="G273" s="132"/>
      <c r="H273" s="132"/>
      <c r="I273" s="132"/>
      <c r="J273" s="132"/>
      <c r="K273" s="184"/>
      <c r="L273" s="132"/>
      <c r="M273" s="132"/>
      <c r="N273" s="133"/>
    </row>
    <row r="274" spans="1:14" ht="15" customHeight="1">
      <c r="C274" s="205"/>
      <c r="D274" s="206"/>
      <c r="E274" s="206"/>
      <c r="F274" s="206"/>
      <c r="G274" s="206"/>
      <c r="H274" s="206"/>
      <c r="I274" s="206"/>
      <c r="J274" s="206"/>
      <c r="K274" s="207"/>
      <c r="L274" s="208"/>
    </row>
    <row r="275" spans="1:14" ht="15" customHeight="1">
      <c r="C275" s="124"/>
      <c r="D275" s="209"/>
      <c r="E275" s="209"/>
      <c r="F275" s="209"/>
      <c r="G275" s="209"/>
      <c r="H275" s="209"/>
      <c r="I275" s="209"/>
      <c r="J275" s="209"/>
      <c r="K275" s="209"/>
      <c r="L275" s="208"/>
    </row>
    <row r="276" spans="1:14" ht="15" customHeight="1">
      <c r="C276" s="176" t="s">
        <v>121</v>
      </c>
      <c r="D276" s="209"/>
      <c r="E276" s="209"/>
      <c r="F276" s="209"/>
      <c r="G276" s="209"/>
      <c r="H276" s="209"/>
      <c r="I276" s="209"/>
      <c r="J276" s="209"/>
      <c r="K276" s="209"/>
      <c r="L276" s="208"/>
    </row>
    <row r="277" spans="1:14" ht="15" customHeight="1">
      <c r="C277" s="124"/>
      <c r="D277" s="209" t="s">
        <v>193</v>
      </c>
      <c r="E277" s="209"/>
      <c r="F277" s="209"/>
      <c r="G277" s="209"/>
      <c r="H277" s="209"/>
      <c r="I277" s="209"/>
      <c r="J277" s="209"/>
      <c r="K277" s="209"/>
      <c r="L277" s="208"/>
    </row>
    <row r="278" spans="1:14" s="133" customFormat="1" ht="15" customHeight="1">
      <c r="C278" s="132" t="s">
        <v>259</v>
      </c>
      <c r="E278" s="132"/>
      <c r="F278" s="132"/>
      <c r="G278" s="132"/>
      <c r="H278" s="132"/>
      <c r="I278" s="132"/>
      <c r="J278" s="132"/>
      <c r="K278" s="132"/>
      <c r="L278" s="132"/>
    </row>
    <row r="279" spans="1:14" s="133" customFormat="1" ht="15" customHeight="1">
      <c r="C279" s="132" t="s">
        <v>441</v>
      </c>
      <c r="E279" s="132"/>
      <c r="F279" s="132"/>
      <c r="G279" s="132"/>
      <c r="H279" s="132"/>
      <c r="I279" s="132"/>
      <c r="J279" s="132"/>
      <c r="K279" s="132"/>
      <c r="L279" s="132"/>
    </row>
    <row r="280" spans="1:14" ht="15" customHeight="1">
      <c r="D280" s="210" t="s">
        <v>192</v>
      </c>
      <c r="E280" s="133"/>
      <c r="F280" s="210"/>
      <c r="G280" s="209"/>
      <c r="H280" s="209"/>
      <c r="I280" s="209"/>
      <c r="J280" s="209"/>
      <c r="K280" s="209"/>
      <c r="L280" s="208"/>
    </row>
    <row r="281" spans="1:14" ht="15" customHeight="1">
      <c r="C281" s="124"/>
      <c r="D281" s="210" t="s">
        <v>442</v>
      </c>
      <c r="E281" s="209"/>
      <c r="F281" s="209"/>
      <c r="G281" s="209"/>
      <c r="H281" s="209"/>
      <c r="I281" s="209"/>
      <c r="J281" s="209"/>
      <c r="K281" s="209"/>
      <c r="L281" s="208"/>
    </row>
    <row r="282" spans="1:14" ht="15" customHeight="1">
      <c r="C282" s="124"/>
      <c r="D282" s="213" t="s">
        <v>186</v>
      </c>
      <c r="E282" s="213"/>
      <c r="F282" s="209"/>
      <c r="G282" s="209"/>
      <c r="H282" s="209"/>
      <c r="I282" s="209"/>
      <c r="J282" s="209"/>
      <c r="K282" s="209"/>
      <c r="L282" s="208"/>
    </row>
    <row r="283" spans="1:14" ht="15" customHeight="1">
      <c r="C283" s="124"/>
      <c r="D283" s="213" t="s">
        <v>443</v>
      </c>
      <c r="E283" s="213"/>
      <c r="F283" s="209"/>
      <c r="G283" s="209"/>
      <c r="H283" s="209"/>
      <c r="I283" s="209"/>
      <c r="J283" s="209"/>
      <c r="K283" s="209"/>
      <c r="L283" s="208"/>
    </row>
    <row r="284" spans="1:14" ht="15" customHeight="1">
      <c r="B284" s="132"/>
      <c r="C284" s="132"/>
      <c r="D284" s="132"/>
      <c r="E284" s="132"/>
      <c r="F284" s="701" t="s">
        <v>421</v>
      </c>
      <c r="G284" s="701"/>
      <c r="H284" s="701"/>
      <c r="I284" s="701"/>
      <c r="J284" s="701"/>
      <c r="K284" s="132"/>
      <c r="L284" s="132"/>
    </row>
    <row r="285" spans="1:14" ht="15" customHeight="1">
      <c r="B285" s="132"/>
      <c r="C285" s="132"/>
      <c r="D285" s="132"/>
      <c r="E285" s="132"/>
      <c r="F285" s="499"/>
      <c r="G285" s="499"/>
      <c r="H285" s="499"/>
      <c r="I285" s="499"/>
      <c r="J285" s="499"/>
      <c r="K285" s="132"/>
      <c r="L285" s="132"/>
    </row>
    <row r="286" spans="1:14" ht="15" customHeight="1">
      <c r="D286" s="133" t="s">
        <v>638</v>
      </c>
      <c r="E286" s="133"/>
      <c r="F286" s="133"/>
    </row>
    <row r="287" spans="1:14" ht="15" customHeight="1">
      <c r="D287" s="133" t="s">
        <v>446</v>
      </c>
      <c r="E287" s="133"/>
      <c r="F287" s="133"/>
    </row>
    <row r="288" spans="1:14" ht="15" customHeight="1">
      <c r="D288" s="133" t="s">
        <v>447</v>
      </c>
      <c r="E288" s="133"/>
      <c r="F288" s="133"/>
    </row>
    <row r="289" spans="4:6" ht="15" customHeight="1">
      <c r="D289" s="133" t="s">
        <v>448</v>
      </c>
      <c r="E289" s="133"/>
      <c r="F289" s="133"/>
    </row>
    <row r="290" spans="4:6" ht="15" customHeight="1"/>
    <row r="291" spans="4:6" ht="15" customHeight="1"/>
    <row r="292" spans="4:6" ht="15" customHeight="1"/>
    <row r="293" spans="4:6" ht="15" customHeight="1"/>
    <row r="294" spans="4:6" ht="15" customHeight="1"/>
    <row r="295" spans="4:6" ht="15" customHeight="1"/>
    <row r="296" spans="4:6" ht="15" customHeight="1"/>
    <row r="297" spans="4:6" ht="15" customHeight="1"/>
    <row r="298" spans="4:6" ht="15" customHeight="1"/>
    <row r="299" spans="4:6" ht="15" customHeight="1"/>
    <row r="300" spans="4:6" ht="15" hidden="1" customHeight="1"/>
    <row r="301" spans="4:6" ht="15" hidden="1" customHeight="1"/>
    <row r="302" spans="4:6" ht="15" hidden="1" customHeight="1"/>
    <row r="303" spans="4:6" ht="15" hidden="1" customHeight="1"/>
    <row r="304" spans="4:6"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sheetData>
  <sheetProtection sheet="1" objects="1" scenarios="1" selectLockedCells="1"/>
  <mergeCells count="3">
    <mergeCell ref="B1:L2"/>
    <mergeCell ref="I99:I100"/>
    <mergeCell ref="F284:J284"/>
  </mergeCells>
  <phoneticPr fontId="2"/>
  <printOptions horizontalCentered="1"/>
  <pageMargins left="0.59055118110236227" right="0.59055118110236227" top="0.78740157480314965" bottom="0.78740157480314965" header="0.19685039370078741" footer="0.19685039370078741"/>
  <pageSetup paperSize="9" scale="84" orientation="portrait" horizontalDpi="300" verticalDpi="300" r:id="rId1"/>
  <headerFooter alignWithMargins="0">
    <oddFooter>&amp;C&amp;P/&amp;N</oddFooter>
  </headerFooter>
  <rowBreaks count="5" manualBreakCount="5">
    <brk id="41" min="1" max="11" man="1"/>
    <brk id="98" min="1" max="11" man="1"/>
    <brk id="140" min="1" max="11" man="1"/>
    <brk id="201" min="1" max="11" man="1"/>
    <brk id="249" min="1"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CG254"/>
  <sheetViews>
    <sheetView showGridLines="0" workbookViewId="0">
      <selection activeCell="AB18" sqref="AB18:AE19"/>
    </sheetView>
  </sheetViews>
  <sheetFormatPr defaultColWidth="0" defaultRowHeight="13.5" zeroHeight="1"/>
  <cols>
    <col min="1" max="14" width="1.125" style="226" customWidth="1"/>
    <col min="15" max="15" width="1.875" style="226" customWidth="1"/>
    <col min="16" max="16" width="4.125" style="226" customWidth="1"/>
    <col min="17" max="28" width="1.875" style="226" customWidth="1"/>
    <col min="29" max="29" width="4.125" style="226" customWidth="1"/>
    <col min="30" max="41" width="1.875" style="226" customWidth="1"/>
    <col min="42" max="42" width="4.125" style="226" customWidth="1"/>
    <col min="43" max="53" width="1.875" style="226" customWidth="1"/>
    <col min="54" max="56" width="1.5" style="226" customWidth="1"/>
    <col min="57" max="85" width="1.5" style="226" hidden="1" customWidth="1"/>
    <col min="86" max="16384" width="0" style="226" hidden="1"/>
  </cols>
  <sheetData>
    <row r="1" spans="1:80" ht="8.25" customHeight="1"/>
    <row r="2" spans="1:80" ht="17.25" customHeight="1">
      <c r="A2" s="227"/>
      <c r="B2" s="227"/>
      <c r="C2" s="227"/>
      <c r="D2" s="227"/>
      <c r="E2" s="227"/>
      <c r="F2" s="227"/>
      <c r="G2" s="804" t="str">
        <f>DBCS(TEXT(DATE(LEFT('設定シート（非表示）'!C6,4)-1,1,1),"ggge年度"))&amp;"　確定保険料算定基礎賃金集計表"</f>
        <v>平成３０年度　確定保険料算定基礎賃金集計表</v>
      </c>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236"/>
      <c r="AZ2" s="236"/>
      <c r="BA2" s="236"/>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row>
    <row r="3" spans="1:80" ht="6.75" customHeight="1">
      <c r="A3" s="227"/>
      <c r="B3" s="227"/>
      <c r="C3" s="227"/>
      <c r="D3" s="227"/>
      <c r="E3" s="227"/>
      <c r="F3" s="22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6"/>
      <c r="AZ3" s="236"/>
      <c r="BA3" s="236"/>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row>
    <row r="4" spans="1:80" ht="14.25" customHeight="1">
      <c r="A4" s="227"/>
      <c r="B4" s="227"/>
      <c r="C4" s="227"/>
      <c r="D4" s="227"/>
      <c r="E4" s="227"/>
      <c r="F4" s="227"/>
      <c r="H4" s="228"/>
      <c r="I4" s="228"/>
      <c r="J4" s="228"/>
      <c r="K4" s="228"/>
      <c r="L4" s="228"/>
      <c r="M4" s="228"/>
      <c r="N4" s="228"/>
      <c r="O4" s="228"/>
      <c r="P4" s="228"/>
      <c r="Q4" s="228"/>
      <c r="R4" s="228"/>
      <c r="S4" s="228"/>
      <c r="T4" s="228" t="str">
        <f>"（算定期間　"&amp;TEXT(DATE(LEFT('設定シート（非表示）'!C6,4)-1,1,1),"ggge年")&amp;"4月～"&amp;TEXT(DATE(LEFT('設定シート（非表示）'!C6,4),1,1),"ggge年")&amp;"3月）"</f>
        <v>（算定期間　平成30年4月～平成31年3月）</v>
      </c>
      <c r="U4" s="228"/>
      <c r="V4" s="228"/>
      <c r="W4" s="228"/>
      <c r="X4" s="228"/>
      <c r="Y4" s="228"/>
      <c r="Z4" s="228"/>
      <c r="AA4" s="228"/>
      <c r="AB4" s="228"/>
      <c r="AC4" s="228"/>
      <c r="AD4" s="228"/>
      <c r="AE4" s="228"/>
      <c r="AF4" s="228"/>
      <c r="AG4" s="228"/>
      <c r="AH4" s="228"/>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row>
    <row r="5" spans="1:80" ht="6.75"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row>
    <row r="6" spans="1:80" ht="6.75"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row>
    <row r="7" spans="1:80" ht="9.9499999999999993" customHeight="1">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row>
    <row r="8" spans="1:80" ht="15.75" customHeight="1">
      <c r="A8" s="235"/>
      <c r="B8" s="234"/>
      <c r="C8" s="234"/>
      <c r="D8" s="234"/>
      <c r="E8" s="234"/>
      <c r="F8" s="234"/>
      <c r="G8" s="234"/>
      <c r="H8" s="234"/>
      <c r="I8" s="819" t="s">
        <v>206</v>
      </c>
      <c r="J8" s="819"/>
      <c r="K8" s="819"/>
      <c r="L8" s="819"/>
      <c r="M8" s="819"/>
      <c r="N8" s="820"/>
      <c r="O8" s="822" t="s">
        <v>205</v>
      </c>
      <c r="P8" s="823"/>
      <c r="Q8" s="823"/>
      <c r="R8" s="823"/>
      <c r="S8" s="823"/>
      <c r="T8" s="823"/>
      <c r="U8" s="823"/>
      <c r="V8" s="823"/>
      <c r="W8" s="823"/>
      <c r="X8" s="823"/>
      <c r="Y8" s="823"/>
      <c r="Z8" s="823"/>
      <c r="AA8" s="823"/>
      <c r="AB8" s="823"/>
      <c r="AC8" s="823"/>
      <c r="AD8" s="823"/>
      <c r="AE8" s="823"/>
      <c r="AF8" s="823"/>
      <c r="AG8" s="823"/>
      <c r="AH8" s="823"/>
      <c r="AI8" s="823"/>
      <c r="AJ8" s="823"/>
      <c r="AK8" s="823"/>
      <c r="AL8" s="823"/>
      <c r="AM8" s="823"/>
      <c r="AN8" s="823"/>
      <c r="AO8" s="823"/>
      <c r="AP8" s="823"/>
      <c r="AQ8" s="823"/>
      <c r="AR8" s="823"/>
      <c r="AS8" s="823"/>
      <c r="AT8" s="823"/>
      <c r="AU8" s="823"/>
      <c r="AV8" s="823"/>
      <c r="AW8" s="823"/>
      <c r="AX8" s="823"/>
      <c r="AY8" s="823"/>
      <c r="AZ8" s="823"/>
      <c r="BA8" s="824"/>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row>
    <row r="9" spans="1:80" ht="15.75" customHeight="1">
      <c r="A9" s="233"/>
      <c r="B9" s="232"/>
      <c r="C9" s="232"/>
      <c r="D9" s="232"/>
      <c r="E9" s="232"/>
      <c r="F9" s="232"/>
      <c r="G9" s="232"/>
      <c r="H9" s="232"/>
      <c r="I9" s="815"/>
      <c r="J9" s="815"/>
      <c r="K9" s="815"/>
      <c r="L9" s="815"/>
      <c r="M9" s="815"/>
      <c r="N9" s="821"/>
      <c r="O9" s="825"/>
      <c r="P9" s="826"/>
      <c r="Q9" s="826"/>
      <c r="R9" s="826"/>
      <c r="S9" s="826"/>
      <c r="T9" s="826"/>
      <c r="U9" s="826"/>
      <c r="V9" s="826"/>
      <c r="W9" s="826"/>
      <c r="X9" s="826"/>
      <c r="Y9" s="826"/>
      <c r="Z9" s="826"/>
      <c r="AA9" s="826"/>
      <c r="AB9" s="826"/>
      <c r="AC9" s="826"/>
      <c r="AD9" s="826"/>
      <c r="AE9" s="826"/>
      <c r="AF9" s="826"/>
      <c r="AG9" s="826"/>
      <c r="AH9" s="826"/>
      <c r="AI9" s="826"/>
      <c r="AJ9" s="826"/>
      <c r="AK9" s="826"/>
      <c r="AL9" s="826"/>
      <c r="AM9" s="826"/>
      <c r="AN9" s="826"/>
      <c r="AO9" s="826"/>
      <c r="AP9" s="826"/>
      <c r="AQ9" s="826"/>
      <c r="AR9" s="826"/>
      <c r="AS9" s="826"/>
      <c r="AT9" s="826"/>
      <c r="AU9" s="826"/>
      <c r="AV9" s="826"/>
      <c r="AW9" s="826"/>
      <c r="AX9" s="826"/>
      <c r="AY9" s="826"/>
      <c r="AZ9" s="826"/>
      <c r="BA9" s="8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row>
    <row r="10" spans="1:80" ht="15.75" customHeight="1">
      <c r="A10" s="233"/>
      <c r="B10" s="232"/>
      <c r="C10" s="232"/>
      <c r="D10" s="232"/>
      <c r="E10" s="232"/>
      <c r="F10" s="232"/>
      <c r="G10" s="232"/>
      <c r="H10" s="232"/>
      <c r="I10" s="232"/>
      <c r="J10" s="232"/>
      <c r="K10" s="232"/>
      <c r="L10" s="232"/>
      <c r="M10" s="232"/>
      <c r="N10" s="231"/>
      <c r="O10" s="828" t="s">
        <v>204</v>
      </c>
      <c r="P10" s="829"/>
      <c r="Q10" s="829"/>
      <c r="R10" s="829"/>
      <c r="S10" s="829"/>
      <c r="T10" s="829"/>
      <c r="U10" s="829"/>
      <c r="V10" s="829"/>
      <c r="W10" s="829"/>
      <c r="X10" s="829"/>
      <c r="Y10" s="829"/>
      <c r="Z10" s="829"/>
      <c r="AA10" s="830"/>
      <c r="AB10" s="834" t="s">
        <v>203</v>
      </c>
      <c r="AC10" s="829"/>
      <c r="AD10" s="829"/>
      <c r="AE10" s="829"/>
      <c r="AF10" s="829"/>
      <c r="AG10" s="829"/>
      <c r="AH10" s="829"/>
      <c r="AI10" s="829"/>
      <c r="AJ10" s="829"/>
      <c r="AK10" s="829"/>
      <c r="AL10" s="829"/>
      <c r="AM10" s="829"/>
      <c r="AN10" s="830"/>
      <c r="AO10" s="838" t="s">
        <v>202</v>
      </c>
      <c r="AP10" s="838"/>
      <c r="AQ10" s="838"/>
      <c r="AR10" s="838"/>
      <c r="AS10" s="838"/>
      <c r="AT10" s="838"/>
      <c r="AU10" s="838"/>
      <c r="AV10" s="838"/>
      <c r="AW10" s="838"/>
      <c r="AX10" s="838"/>
      <c r="AY10" s="838"/>
      <c r="AZ10" s="838"/>
      <c r="BA10" s="839"/>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row>
    <row r="11" spans="1:80" ht="15.75" customHeight="1">
      <c r="A11" s="233"/>
      <c r="B11" s="232"/>
      <c r="C11" s="232"/>
      <c r="D11" s="232"/>
      <c r="E11" s="232"/>
      <c r="F11" s="232"/>
      <c r="G11" s="232"/>
      <c r="H11" s="232"/>
      <c r="I11" s="232"/>
      <c r="J11" s="232"/>
      <c r="K11" s="232"/>
      <c r="L11" s="232"/>
      <c r="M11" s="232"/>
      <c r="N11" s="231"/>
      <c r="O11" s="831"/>
      <c r="P11" s="832"/>
      <c r="Q11" s="832"/>
      <c r="R11" s="832"/>
      <c r="S11" s="832"/>
      <c r="T11" s="832"/>
      <c r="U11" s="832"/>
      <c r="V11" s="832"/>
      <c r="W11" s="832"/>
      <c r="X11" s="832"/>
      <c r="Y11" s="832"/>
      <c r="Z11" s="832"/>
      <c r="AA11" s="833"/>
      <c r="AB11" s="835"/>
      <c r="AC11" s="832"/>
      <c r="AD11" s="832"/>
      <c r="AE11" s="832"/>
      <c r="AF11" s="832"/>
      <c r="AG11" s="832"/>
      <c r="AH11" s="832"/>
      <c r="AI11" s="832"/>
      <c r="AJ11" s="832"/>
      <c r="AK11" s="832"/>
      <c r="AL11" s="832"/>
      <c r="AM11" s="832"/>
      <c r="AN11" s="833"/>
      <c r="AO11" s="838"/>
      <c r="AP11" s="838"/>
      <c r="AQ11" s="838"/>
      <c r="AR11" s="838"/>
      <c r="AS11" s="838"/>
      <c r="AT11" s="838"/>
      <c r="AU11" s="838"/>
      <c r="AV11" s="838"/>
      <c r="AW11" s="838"/>
      <c r="AX11" s="838"/>
      <c r="AY11" s="838"/>
      <c r="AZ11" s="838"/>
      <c r="BA11" s="839"/>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row>
    <row r="12" spans="1:80" ht="15.75" customHeight="1">
      <c r="A12" s="233"/>
      <c r="B12" s="232"/>
      <c r="C12" s="232"/>
      <c r="D12" s="232"/>
      <c r="E12" s="232"/>
      <c r="F12" s="232"/>
      <c r="G12" s="232"/>
      <c r="H12" s="232"/>
      <c r="I12" s="232"/>
      <c r="J12" s="232"/>
      <c r="K12" s="232"/>
      <c r="L12" s="232"/>
      <c r="M12" s="232"/>
      <c r="N12" s="231"/>
      <c r="O12" s="836" t="s">
        <v>201</v>
      </c>
      <c r="P12" s="809"/>
      <c r="Q12" s="809"/>
      <c r="R12" s="809"/>
      <c r="S12" s="809"/>
      <c r="T12" s="809"/>
      <c r="U12" s="809"/>
      <c r="V12" s="809"/>
      <c r="W12" s="809"/>
      <c r="X12" s="809"/>
      <c r="Y12" s="809"/>
      <c r="Z12" s="809"/>
      <c r="AA12" s="837"/>
      <c r="AB12" s="808" t="s">
        <v>200</v>
      </c>
      <c r="AC12" s="809"/>
      <c r="AD12" s="809"/>
      <c r="AE12" s="809"/>
      <c r="AF12" s="809"/>
      <c r="AG12" s="809"/>
      <c r="AH12" s="809"/>
      <c r="AI12" s="809"/>
      <c r="AJ12" s="809"/>
      <c r="AK12" s="809"/>
      <c r="AL12" s="809"/>
      <c r="AM12" s="809"/>
      <c r="AN12" s="837"/>
      <c r="AO12" s="805" t="str">
        <f>"　C"&amp;CHAR(10)&amp;"　Ａのうち"&amp;TEXT(DATE(LEFT('設定シート（非表示）'!C6,4)-65,1,1),"ggge年")&amp;"４月１日以前"&amp;CHAR(10)&amp;"　生れの者"</f>
        <v>　C
　Ａのうち昭和29年４月１日以前
　生れの者</v>
      </c>
      <c r="AP12" s="806"/>
      <c r="AQ12" s="806"/>
      <c r="AR12" s="806"/>
      <c r="AS12" s="806"/>
      <c r="AT12" s="806"/>
      <c r="AU12" s="806"/>
      <c r="AV12" s="806"/>
      <c r="AW12" s="806"/>
      <c r="AX12" s="806"/>
      <c r="AY12" s="806"/>
      <c r="AZ12" s="806"/>
      <c r="BA12" s="80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row>
    <row r="13" spans="1:80" ht="15.75" customHeight="1">
      <c r="A13" s="233"/>
      <c r="B13" s="232"/>
      <c r="C13" s="232"/>
      <c r="D13" s="232"/>
      <c r="E13" s="232"/>
      <c r="F13" s="232"/>
      <c r="G13" s="232"/>
      <c r="H13" s="232"/>
      <c r="I13" s="232"/>
      <c r="J13" s="232"/>
      <c r="K13" s="232"/>
      <c r="L13" s="232"/>
      <c r="M13" s="232"/>
      <c r="N13" s="231"/>
      <c r="O13" s="836"/>
      <c r="P13" s="809"/>
      <c r="Q13" s="809"/>
      <c r="R13" s="809"/>
      <c r="S13" s="809"/>
      <c r="T13" s="809"/>
      <c r="U13" s="809"/>
      <c r="V13" s="809"/>
      <c r="W13" s="809"/>
      <c r="X13" s="809"/>
      <c r="Y13" s="809"/>
      <c r="Z13" s="809"/>
      <c r="AA13" s="837"/>
      <c r="AB13" s="808"/>
      <c r="AC13" s="809"/>
      <c r="AD13" s="809"/>
      <c r="AE13" s="809"/>
      <c r="AF13" s="809"/>
      <c r="AG13" s="809"/>
      <c r="AH13" s="809"/>
      <c r="AI13" s="809"/>
      <c r="AJ13" s="809"/>
      <c r="AK13" s="809"/>
      <c r="AL13" s="809"/>
      <c r="AM13" s="809"/>
      <c r="AN13" s="837"/>
      <c r="AO13" s="808"/>
      <c r="AP13" s="809"/>
      <c r="AQ13" s="809"/>
      <c r="AR13" s="809"/>
      <c r="AS13" s="809"/>
      <c r="AT13" s="809"/>
      <c r="AU13" s="809"/>
      <c r="AV13" s="809"/>
      <c r="AW13" s="809"/>
      <c r="AX13" s="809"/>
      <c r="AY13" s="809"/>
      <c r="AZ13" s="809"/>
      <c r="BA13" s="810"/>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row>
    <row r="14" spans="1:80" ht="15.75" customHeight="1">
      <c r="A14" s="233"/>
      <c r="B14" s="232"/>
      <c r="C14" s="232"/>
      <c r="D14" s="232"/>
      <c r="E14" s="232"/>
      <c r="F14" s="232"/>
      <c r="G14" s="232"/>
      <c r="H14" s="232"/>
      <c r="I14" s="232"/>
      <c r="J14" s="232"/>
      <c r="K14" s="232"/>
      <c r="L14" s="232"/>
      <c r="M14" s="232"/>
      <c r="N14" s="231"/>
      <c r="O14" s="836"/>
      <c r="P14" s="809"/>
      <c r="Q14" s="809"/>
      <c r="R14" s="809"/>
      <c r="S14" s="809"/>
      <c r="T14" s="809"/>
      <c r="U14" s="809"/>
      <c r="V14" s="809"/>
      <c r="W14" s="809"/>
      <c r="X14" s="809"/>
      <c r="Y14" s="809"/>
      <c r="Z14" s="809"/>
      <c r="AA14" s="837"/>
      <c r="AB14" s="808"/>
      <c r="AC14" s="809"/>
      <c r="AD14" s="809"/>
      <c r="AE14" s="809"/>
      <c r="AF14" s="809"/>
      <c r="AG14" s="809"/>
      <c r="AH14" s="809"/>
      <c r="AI14" s="809"/>
      <c r="AJ14" s="809"/>
      <c r="AK14" s="809"/>
      <c r="AL14" s="809"/>
      <c r="AM14" s="809"/>
      <c r="AN14" s="837"/>
      <c r="AO14" s="808"/>
      <c r="AP14" s="809"/>
      <c r="AQ14" s="809"/>
      <c r="AR14" s="809"/>
      <c r="AS14" s="809"/>
      <c r="AT14" s="809"/>
      <c r="AU14" s="809"/>
      <c r="AV14" s="809"/>
      <c r="AW14" s="809"/>
      <c r="AX14" s="809"/>
      <c r="AY14" s="809"/>
      <c r="AZ14" s="809"/>
      <c r="BA14" s="810"/>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row>
    <row r="15" spans="1:80" ht="15.75" customHeight="1">
      <c r="A15" s="233"/>
      <c r="B15" s="232"/>
      <c r="C15" s="232"/>
      <c r="D15" s="232"/>
      <c r="E15" s="232"/>
      <c r="F15" s="232"/>
      <c r="G15" s="232"/>
      <c r="H15" s="232"/>
      <c r="I15" s="232"/>
      <c r="J15" s="232"/>
      <c r="K15" s="232"/>
      <c r="L15" s="232"/>
      <c r="M15" s="232"/>
      <c r="N15" s="231"/>
      <c r="O15" s="836"/>
      <c r="P15" s="809"/>
      <c r="Q15" s="809"/>
      <c r="R15" s="809"/>
      <c r="S15" s="809"/>
      <c r="T15" s="809"/>
      <c r="U15" s="809"/>
      <c r="V15" s="809"/>
      <c r="W15" s="809"/>
      <c r="X15" s="809"/>
      <c r="Y15" s="809"/>
      <c r="Z15" s="809"/>
      <c r="AA15" s="837"/>
      <c r="AB15" s="808"/>
      <c r="AC15" s="809"/>
      <c r="AD15" s="809"/>
      <c r="AE15" s="809"/>
      <c r="AF15" s="809"/>
      <c r="AG15" s="809"/>
      <c r="AH15" s="809"/>
      <c r="AI15" s="809"/>
      <c r="AJ15" s="809"/>
      <c r="AK15" s="809"/>
      <c r="AL15" s="809"/>
      <c r="AM15" s="809"/>
      <c r="AN15" s="837"/>
      <c r="AO15" s="808"/>
      <c r="AP15" s="809"/>
      <c r="AQ15" s="809"/>
      <c r="AR15" s="809"/>
      <c r="AS15" s="809"/>
      <c r="AT15" s="809"/>
      <c r="AU15" s="809"/>
      <c r="AV15" s="809"/>
      <c r="AW15" s="809"/>
      <c r="AX15" s="809"/>
      <c r="AY15" s="809"/>
      <c r="AZ15" s="809"/>
      <c r="BA15" s="810"/>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row>
    <row r="16" spans="1:80" ht="15.75" customHeight="1">
      <c r="A16" s="814" t="s">
        <v>199</v>
      </c>
      <c r="B16" s="815"/>
      <c r="C16" s="815"/>
      <c r="D16" s="815"/>
      <c r="E16" s="815"/>
      <c r="F16" s="815"/>
      <c r="G16" s="815"/>
      <c r="H16" s="815"/>
      <c r="I16" s="232"/>
      <c r="J16" s="232"/>
      <c r="K16" s="232"/>
      <c r="L16" s="232"/>
      <c r="M16" s="232"/>
      <c r="N16" s="231"/>
      <c r="O16" s="836"/>
      <c r="P16" s="809"/>
      <c r="Q16" s="809"/>
      <c r="R16" s="809"/>
      <c r="S16" s="809"/>
      <c r="T16" s="809"/>
      <c r="U16" s="809"/>
      <c r="V16" s="809"/>
      <c r="W16" s="809"/>
      <c r="X16" s="809"/>
      <c r="Y16" s="809"/>
      <c r="Z16" s="809"/>
      <c r="AA16" s="837"/>
      <c r="AB16" s="808"/>
      <c r="AC16" s="809"/>
      <c r="AD16" s="809"/>
      <c r="AE16" s="809"/>
      <c r="AF16" s="809"/>
      <c r="AG16" s="809"/>
      <c r="AH16" s="809"/>
      <c r="AI16" s="809"/>
      <c r="AJ16" s="809"/>
      <c r="AK16" s="809"/>
      <c r="AL16" s="809"/>
      <c r="AM16" s="809"/>
      <c r="AN16" s="837"/>
      <c r="AO16" s="808"/>
      <c r="AP16" s="809"/>
      <c r="AQ16" s="809"/>
      <c r="AR16" s="809"/>
      <c r="AS16" s="809"/>
      <c r="AT16" s="809"/>
      <c r="AU16" s="809"/>
      <c r="AV16" s="809"/>
      <c r="AW16" s="809"/>
      <c r="AX16" s="809"/>
      <c r="AY16" s="809"/>
      <c r="AZ16" s="809"/>
      <c r="BA16" s="810"/>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row>
    <row r="17" spans="1:79" ht="15.75" customHeight="1">
      <c r="A17" s="816"/>
      <c r="B17" s="817"/>
      <c r="C17" s="817"/>
      <c r="D17" s="817"/>
      <c r="E17" s="817"/>
      <c r="F17" s="817"/>
      <c r="G17" s="817"/>
      <c r="H17" s="817"/>
      <c r="I17" s="230"/>
      <c r="J17" s="230"/>
      <c r="K17" s="230"/>
      <c r="L17" s="230"/>
      <c r="M17" s="230"/>
      <c r="N17" s="229"/>
      <c r="O17" s="811" t="s">
        <v>261</v>
      </c>
      <c r="P17" s="812"/>
      <c r="Q17" s="812"/>
      <c r="R17" s="813"/>
      <c r="S17" s="811" t="s">
        <v>262</v>
      </c>
      <c r="T17" s="812"/>
      <c r="U17" s="812"/>
      <c r="V17" s="812"/>
      <c r="W17" s="812"/>
      <c r="X17" s="812"/>
      <c r="Y17" s="812"/>
      <c r="Z17" s="812"/>
      <c r="AA17" s="812"/>
      <c r="AB17" s="811" t="s">
        <v>261</v>
      </c>
      <c r="AC17" s="812"/>
      <c r="AD17" s="812"/>
      <c r="AE17" s="813"/>
      <c r="AF17" s="811" t="s">
        <v>262</v>
      </c>
      <c r="AG17" s="812"/>
      <c r="AH17" s="812"/>
      <c r="AI17" s="812"/>
      <c r="AJ17" s="812"/>
      <c r="AK17" s="812"/>
      <c r="AL17" s="812"/>
      <c r="AM17" s="812"/>
      <c r="AN17" s="812"/>
      <c r="AO17" s="811" t="s">
        <v>261</v>
      </c>
      <c r="AP17" s="812"/>
      <c r="AQ17" s="812"/>
      <c r="AR17" s="813"/>
      <c r="AS17" s="811" t="s">
        <v>262</v>
      </c>
      <c r="AT17" s="812"/>
      <c r="AU17" s="812"/>
      <c r="AV17" s="812"/>
      <c r="AW17" s="812"/>
      <c r="AX17" s="812"/>
      <c r="AY17" s="812"/>
      <c r="AZ17" s="812"/>
      <c r="BA17" s="818"/>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row>
    <row r="18" spans="1:79" ht="15.75" customHeight="1">
      <c r="A18" s="792" t="str">
        <f>TEXT(DATE(LEFT('設定シート（非表示）'!C6,4)-1,1,1),"ggg")</f>
        <v>平成</v>
      </c>
      <c r="B18" s="793"/>
      <c r="C18" s="793"/>
      <c r="D18" s="793"/>
      <c r="E18" s="795" t="str">
        <f>TEXT(DATE(LEFT('設定シート（非表示）'!C6,4)-1,1,1),"e")</f>
        <v>30</v>
      </c>
      <c r="F18" s="796"/>
      <c r="G18" s="796"/>
      <c r="H18" s="738" t="s">
        <v>29</v>
      </c>
      <c r="I18" s="793"/>
      <c r="J18" s="795">
        <v>4</v>
      </c>
      <c r="K18" s="796"/>
      <c r="L18" s="796"/>
      <c r="M18" s="738" t="s">
        <v>54</v>
      </c>
      <c r="N18" s="739"/>
      <c r="O18" s="798"/>
      <c r="P18" s="799"/>
      <c r="Q18" s="799"/>
      <c r="R18" s="800"/>
      <c r="S18" s="702"/>
      <c r="T18" s="703"/>
      <c r="U18" s="703"/>
      <c r="V18" s="703"/>
      <c r="W18" s="703"/>
      <c r="X18" s="703"/>
      <c r="Y18" s="703"/>
      <c r="Z18" s="704"/>
      <c r="AA18" s="754"/>
      <c r="AB18" s="798"/>
      <c r="AC18" s="799"/>
      <c r="AD18" s="799"/>
      <c r="AE18" s="800"/>
      <c r="AF18" s="702"/>
      <c r="AG18" s="703"/>
      <c r="AH18" s="703"/>
      <c r="AI18" s="703"/>
      <c r="AJ18" s="703"/>
      <c r="AK18" s="703"/>
      <c r="AL18" s="703"/>
      <c r="AM18" s="704"/>
      <c r="AN18" s="754"/>
      <c r="AO18" s="798"/>
      <c r="AP18" s="799"/>
      <c r="AQ18" s="799"/>
      <c r="AR18" s="800"/>
      <c r="AS18" s="702"/>
      <c r="AT18" s="703"/>
      <c r="AU18" s="703"/>
      <c r="AV18" s="703"/>
      <c r="AW18" s="703"/>
      <c r="AX18" s="703"/>
      <c r="AY18" s="703"/>
      <c r="AZ18" s="704"/>
      <c r="BA18" s="705"/>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row>
    <row r="19" spans="1:79" ht="15.75" customHeight="1">
      <c r="A19" s="794"/>
      <c r="B19" s="740"/>
      <c r="C19" s="740"/>
      <c r="D19" s="740"/>
      <c r="E19" s="797"/>
      <c r="F19" s="797"/>
      <c r="G19" s="797"/>
      <c r="H19" s="740"/>
      <c r="I19" s="740"/>
      <c r="J19" s="797"/>
      <c r="K19" s="797"/>
      <c r="L19" s="797"/>
      <c r="M19" s="740"/>
      <c r="N19" s="741"/>
      <c r="O19" s="801"/>
      <c r="P19" s="802"/>
      <c r="Q19" s="802"/>
      <c r="R19" s="803"/>
      <c r="S19" s="706"/>
      <c r="T19" s="707"/>
      <c r="U19" s="707"/>
      <c r="V19" s="707"/>
      <c r="W19" s="707"/>
      <c r="X19" s="707"/>
      <c r="Y19" s="707"/>
      <c r="Z19" s="708"/>
      <c r="AA19" s="755"/>
      <c r="AB19" s="801"/>
      <c r="AC19" s="802"/>
      <c r="AD19" s="802"/>
      <c r="AE19" s="803"/>
      <c r="AF19" s="706"/>
      <c r="AG19" s="707"/>
      <c r="AH19" s="707"/>
      <c r="AI19" s="707"/>
      <c r="AJ19" s="707"/>
      <c r="AK19" s="707"/>
      <c r="AL19" s="707"/>
      <c r="AM19" s="708"/>
      <c r="AN19" s="755"/>
      <c r="AO19" s="801"/>
      <c r="AP19" s="802"/>
      <c r="AQ19" s="802"/>
      <c r="AR19" s="803"/>
      <c r="AS19" s="706"/>
      <c r="AT19" s="707"/>
      <c r="AU19" s="707"/>
      <c r="AV19" s="707"/>
      <c r="AW19" s="707"/>
      <c r="AX19" s="707"/>
      <c r="AY19" s="707"/>
      <c r="AZ19" s="708"/>
      <c r="BA19" s="709"/>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27"/>
    </row>
    <row r="20" spans="1:79" ht="15.75" customHeight="1">
      <c r="A20" s="792"/>
      <c r="B20" s="793"/>
      <c r="C20" s="793"/>
      <c r="D20" s="793"/>
      <c r="E20" s="795"/>
      <c r="F20" s="796"/>
      <c r="G20" s="796"/>
      <c r="H20" s="738"/>
      <c r="I20" s="793"/>
      <c r="J20" s="795">
        <v>5</v>
      </c>
      <c r="K20" s="796"/>
      <c r="L20" s="796"/>
      <c r="M20" s="738" t="s">
        <v>54</v>
      </c>
      <c r="N20" s="739"/>
      <c r="O20" s="798"/>
      <c r="P20" s="799"/>
      <c r="Q20" s="799"/>
      <c r="R20" s="800"/>
      <c r="S20" s="702"/>
      <c r="T20" s="703"/>
      <c r="U20" s="703"/>
      <c r="V20" s="703"/>
      <c r="W20" s="703"/>
      <c r="X20" s="703"/>
      <c r="Y20" s="703"/>
      <c r="Z20" s="704"/>
      <c r="AA20" s="754"/>
      <c r="AB20" s="798"/>
      <c r="AC20" s="799"/>
      <c r="AD20" s="799"/>
      <c r="AE20" s="800"/>
      <c r="AF20" s="702"/>
      <c r="AG20" s="703"/>
      <c r="AH20" s="703"/>
      <c r="AI20" s="703"/>
      <c r="AJ20" s="703"/>
      <c r="AK20" s="703"/>
      <c r="AL20" s="703"/>
      <c r="AM20" s="704"/>
      <c r="AN20" s="754"/>
      <c r="AO20" s="798"/>
      <c r="AP20" s="799"/>
      <c r="AQ20" s="799"/>
      <c r="AR20" s="800"/>
      <c r="AS20" s="702"/>
      <c r="AT20" s="703"/>
      <c r="AU20" s="703"/>
      <c r="AV20" s="703"/>
      <c r="AW20" s="703"/>
      <c r="AX20" s="703"/>
      <c r="AY20" s="703"/>
      <c r="AZ20" s="704"/>
      <c r="BA20" s="705"/>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row>
    <row r="21" spans="1:79" ht="15.75" customHeight="1">
      <c r="A21" s="794"/>
      <c r="B21" s="740"/>
      <c r="C21" s="740"/>
      <c r="D21" s="740"/>
      <c r="E21" s="797"/>
      <c r="F21" s="797"/>
      <c r="G21" s="797"/>
      <c r="H21" s="740"/>
      <c r="I21" s="740"/>
      <c r="J21" s="797"/>
      <c r="K21" s="797"/>
      <c r="L21" s="797"/>
      <c r="M21" s="740"/>
      <c r="N21" s="741"/>
      <c r="O21" s="801"/>
      <c r="P21" s="802"/>
      <c r="Q21" s="802"/>
      <c r="R21" s="803"/>
      <c r="S21" s="706"/>
      <c r="T21" s="707"/>
      <c r="U21" s="707"/>
      <c r="V21" s="707"/>
      <c r="W21" s="707"/>
      <c r="X21" s="707"/>
      <c r="Y21" s="707"/>
      <c r="Z21" s="708"/>
      <c r="AA21" s="755"/>
      <c r="AB21" s="801"/>
      <c r="AC21" s="802"/>
      <c r="AD21" s="802"/>
      <c r="AE21" s="803"/>
      <c r="AF21" s="706"/>
      <c r="AG21" s="707"/>
      <c r="AH21" s="707"/>
      <c r="AI21" s="707"/>
      <c r="AJ21" s="707"/>
      <c r="AK21" s="707"/>
      <c r="AL21" s="707"/>
      <c r="AM21" s="708"/>
      <c r="AN21" s="755"/>
      <c r="AO21" s="801"/>
      <c r="AP21" s="802"/>
      <c r="AQ21" s="802"/>
      <c r="AR21" s="803"/>
      <c r="AS21" s="706"/>
      <c r="AT21" s="707"/>
      <c r="AU21" s="707"/>
      <c r="AV21" s="707"/>
      <c r="AW21" s="707"/>
      <c r="AX21" s="707"/>
      <c r="AY21" s="707"/>
      <c r="AZ21" s="708"/>
      <c r="BA21" s="709"/>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row>
    <row r="22" spans="1:79" ht="15.75" customHeight="1">
      <c r="A22" s="792"/>
      <c r="B22" s="793"/>
      <c r="C22" s="793"/>
      <c r="D22" s="793"/>
      <c r="E22" s="795"/>
      <c r="F22" s="796"/>
      <c r="G22" s="796"/>
      <c r="H22" s="738"/>
      <c r="I22" s="793"/>
      <c r="J22" s="795">
        <v>6</v>
      </c>
      <c r="K22" s="796"/>
      <c r="L22" s="796"/>
      <c r="M22" s="738" t="s">
        <v>54</v>
      </c>
      <c r="N22" s="739"/>
      <c r="O22" s="798"/>
      <c r="P22" s="799"/>
      <c r="Q22" s="799"/>
      <c r="R22" s="800"/>
      <c r="S22" s="702"/>
      <c r="T22" s="703"/>
      <c r="U22" s="703"/>
      <c r="V22" s="703"/>
      <c r="W22" s="703"/>
      <c r="X22" s="703"/>
      <c r="Y22" s="703"/>
      <c r="Z22" s="704"/>
      <c r="AA22" s="754"/>
      <c r="AB22" s="798"/>
      <c r="AC22" s="799"/>
      <c r="AD22" s="799"/>
      <c r="AE22" s="800"/>
      <c r="AF22" s="702"/>
      <c r="AG22" s="703"/>
      <c r="AH22" s="703"/>
      <c r="AI22" s="703"/>
      <c r="AJ22" s="703"/>
      <c r="AK22" s="703"/>
      <c r="AL22" s="703"/>
      <c r="AM22" s="704"/>
      <c r="AN22" s="754"/>
      <c r="AO22" s="798"/>
      <c r="AP22" s="799"/>
      <c r="AQ22" s="799"/>
      <c r="AR22" s="800"/>
      <c r="AS22" s="702"/>
      <c r="AT22" s="703"/>
      <c r="AU22" s="703"/>
      <c r="AV22" s="703"/>
      <c r="AW22" s="703"/>
      <c r="AX22" s="703"/>
      <c r="AY22" s="703"/>
      <c r="AZ22" s="704"/>
      <c r="BA22" s="705"/>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row>
    <row r="23" spans="1:79" ht="15.75" customHeight="1">
      <c r="A23" s="794"/>
      <c r="B23" s="740"/>
      <c r="C23" s="740"/>
      <c r="D23" s="740"/>
      <c r="E23" s="797"/>
      <c r="F23" s="797"/>
      <c r="G23" s="797"/>
      <c r="H23" s="740"/>
      <c r="I23" s="740"/>
      <c r="J23" s="797"/>
      <c r="K23" s="797"/>
      <c r="L23" s="797"/>
      <c r="M23" s="740"/>
      <c r="N23" s="741"/>
      <c r="O23" s="801"/>
      <c r="P23" s="802"/>
      <c r="Q23" s="802"/>
      <c r="R23" s="803"/>
      <c r="S23" s="706"/>
      <c r="T23" s="707"/>
      <c r="U23" s="707"/>
      <c r="V23" s="707"/>
      <c r="W23" s="707"/>
      <c r="X23" s="707"/>
      <c r="Y23" s="707"/>
      <c r="Z23" s="708"/>
      <c r="AA23" s="755"/>
      <c r="AB23" s="801"/>
      <c r="AC23" s="802"/>
      <c r="AD23" s="802"/>
      <c r="AE23" s="803"/>
      <c r="AF23" s="706"/>
      <c r="AG23" s="707"/>
      <c r="AH23" s="707"/>
      <c r="AI23" s="707"/>
      <c r="AJ23" s="707"/>
      <c r="AK23" s="707"/>
      <c r="AL23" s="707"/>
      <c r="AM23" s="708"/>
      <c r="AN23" s="755"/>
      <c r="AO23" s="801"/>
      <c r="AP23" s="802"/>
      <c r="AQ23" s="802"/>
      <c r="AR23" s="803"/>
      <c r="AS23" s="706"/>
      <c r="AT23" s="707"/>
      <c r="AU23" s="707"/>
      <c r="AV23" s="707"/>
      <c r="AW23" s="707"/>
      <c r="AX23" s="707"/>
      <c r="AY23" s="707"/>
      <c r="AZ23" s="708"/>
      <c r="BA23" s="709"/>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row>
    <row r="24" spans="1:79" ht="15.75" customHeight="1">
      <c r="A24" s="792"/>
      <c r="B24" s="793"/>
      <c r="C24" s="793"/>
      <c r="D24" s="793"/>
      <c r="E24" s="795"/>
      <c r="F24" s="796"/>
      <c r="G24" s="796"/>
      <c r="H24" s="738"/>
      <c r="I24" s="793"/>
      <c r="J24" s="795">
        <v>7</v>
      </c>
      <c r="K24" s="796"/>
      <c r="L24" s="796"/>
      <c r="M24" s="738" t="s">
        <v>54</v>
      </c>
      <c r="N24" s="739"/>
      <c r="O24" s="798"/>
      <c r="P24" s="799"/>
      <c r="Q24" s="799"/>
      <c r="R24" s="800"/>
      <c r="S24" s="702"/>
      <c r="T24" s="703"/>
      <c r="U24" s="703"/>
      <c r="V24" s="703"/>
      <c r="W24" s="703"/>
      <c r="X24" s="703"/>
      <c r="Y24" s="703"/>
      <c r="Z24" s="704"/>
      <c r="AA24" s="754"/>
      <c r="AB24" s="798"/>
      <c r="AC24" s="799"/>
      <c r="AD24" s="799"/>
      <c r="AE24" s="800"/>
      <c r="AF24" s="702"/>
      <c r="AG24" s="703"/>
      <c r="AH24" s="703"/>
      <c r="AI24" s="703"/>
      <c r="AJ24" s="703"/>
      <c r="AK24" s="703"/>
      <c r="AL24" s="703"/>
      <c r="AM24" s="704"/>
      <c r="AN24" s="754"/>
      <c r="AO24" s="798"/>
      <c r="AP24" s="799"/>
      <c r="AQ24" s="799"/>
      <c r="AR24" s="800"/>
      <c r="AS24" s="702"/>
      <c r="AT24" s="703"/>
      <c r="AU24" s="703"/>
      <c r="AV24" s="703"/>
      <c r="AW24" s="703"/>
      <c r="AX24" s="703"/>
      <c r="AY24" s="703"/>
      <c r="AZ24" s="704"/>
      <c r="BA24" s="705"/>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row>
    <row r="25" spans="1:79" ht="15.75" customHeight="1">
      <c r="A25" s="794"/>
      <c r="B25" s="740"/>
      <c r="C25" s="740"/>
      <c r="D25" s="740"/>
      <c r="E25" s="797"/>
      <c r="F25" s="797"/>
      <c r="G25" s="797"/>
      <c r="H25" s="740"/>
      <c r="I25" s="740"/>
      <c r="J25" s="797"/>
      <c r="K25" s="797"/>
      <c r="L25" s="797"/>
      <c r="M25" s="740"/>
      <c r="N25" s="741"/>
      <c r="O25" s="801"/>
      <c r="P25" s="802"/>
      <c r="Q25" s="802"/>
      <c r="R25" s="803"/>
      <c r="S25" s="706"/>
      <c r="T25" s="707"/>
      <c r="U25" s="707"/>
      <c r="V25" s="707"/>
      <c r="W25" s="707"/>
      <c r="X25" s="707"/>
      <c r="Y25" s="707"/>
      <c r="Z25" s="708"/>
      <c r="AA25" s="755"/>
      <c r="AB25" s="801"/>
      <c r="AC25" s="802"/>
      <c r="AD25" s="802"/>
      <c r="AE25" s="803"/>
      <c r="AF25" s="706"/>
      <c r="AG25" s="707"/>
      <c r="AH25" s="707"/>
      <c r="AI25" s="707"/>
      <c r="AJ25" s="707"/>
      <c r="AK25" s="707"/>
      <c r="AL25" s="707"/>
      <c r="AM25" s="708"/>
      <c r="AN25" s="755"/>
      <c r="AO25" s="801"/>
      <c r="AP25" s="802"/>
      <c r="AQ25" s="802"/>
      <c r="AR25" s="803"/>
      <c r="AS25" s="706"/>
      <c r="AT25" s="707"/>
      <c r="AU25" s="707"/>
      <c r="AV25" s="707"/>
      <c r="AW25" s="707"/>
      <c r="AX25" s="707"/>
      <c r="AY25" s="707"/>
      <c r="AZ25" s="708"/>
      <c r="BA25" s="709"/>
      <c r="BB25" s="227"/>
      <c r="BC25" s="227"/>
      <c r="BD25" s="227"/>
      <c r="BE25" s="227"/>
      <c r="BF25" s="227"/>
      <c r="BG25" s="227"/>
      <c r="BH25" s="227"/>
      <c r="BI25" s="227"/>
      <c r="BJ25" s="227"/>
      <c r="BK25" s="227"/>
      <c r="BL25" s="227"/>
      <c r="BM25" s="227"/>
      <c r="BN25" s="227"/>
      <c r="BO25" s="227"/>
      <c r="BP25" s="227"/>
      <c r="BQ25" s="227"/>
      <c r="BR25" s="227"/>
      <c r="BS25" s="227"/>
      <c r="BT25" s="227"/>
      <c r="BU25" s="227"/>
      <c r="BV25" s="227"/>
      <c r="BW25" s="227"/>
      <c r="BX25" s="227"/>
      <c r="BY25" s="227"/>
      <c r="BZ25" s="227"/>
      <c r="CA25" s="227"/>
    </row>
    <row r="26" spans="1:79" ht="15.75" customHeight="1">
      <c r="A26" s="792"/>
      <c r="B26" s="793"/>
      <c r="C26" s="793"/>
      <c r="D26" s="793"/>
      <c r="E26" s="795"/>
      <c r="F26" s="796"/>
      <c r="G26" s="796"/>
      <c r="H26" s="738"/>
      <c r="I26" s="793"/>
      <c r="J26" s="795">
        <v>8</v>
      </c>
      <c r="K26" s="796"/>
      <c r="L26" s="796"/>
      <c r="M26" s="738" t="s">
        <v>54</v>
      </c>
      <c r="N26" s="739"/>
      <c r="O26" s="798"/>
      <c r="P26" s="799"/>
      <c r="Q26" s="799"/>
      <c r="R26" s="800"/>
      <c r="S26" s="702"/>
      <c r="T26" s="703"/>
      <c r="U26" s="703"/>
      <c r="V26" s="703"/>
      <c r="W26" s="703"/>
      <c r="X26" s="703"/>
      <c r="Y26" s="703"/>
      <c r="Z26" s="704"/>
      <c r="AA26" s="754"/>
      <c r="AB26" s="798"/>
      <c r="AC26" s="799"/>
      <c r="AD26" s="799"/>
      <c r="AE26" s="800"/>
      <c r="AF26" s="702"/>
      <c r="AG26" s="703"/>
      <c r="AH26" s="703"/>
      <c r="AI26" s="703"/>
      <c r="AJ26" s="703"/>
      <c r="AK26" s="703"/>
      <c r="AL26" s="703"/>
      <c r="AM26" s="704"/>
      <c r="AN26" s="754"/>
      <c r="AO26" s="798"/>
      <c r="AP26" s="799"/>
      <c r="AQ26" s="799"/>
      <c r="AR26" s="800"/>
      <c r="AS26" s="702"/>
      <c r="AT26" s="703"/>
      <c r="AU26" s="703"/>
      <c r="AV26" s="703"/>
      <c r="AW26" s="703"/>
      <c r="AX26" s="703"/>
      <c r="AY26" s="703"/>
      <c r="AZ26" s="704"/>
      <c r="BA26" s="705"/>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row>
    <row r="27" spans="1:79" ht="15.75" customHeight="1">
      <c r="A27" s="794"/>
      <c r="B27" s="740"/>
      <c r="C27" s="740"/>
      <c r="D27" s="740"/>
      <c r="E27" s="797"/>
      <c r="F27" s="797"/>
      <c r="G27" s="797"/>
      <c r="H27" s="740"/>
      <c r="I27" s="740"/>
      <c r="J27" s="797"/>
      <c r="K27" s="797"/>
      <c r="L27" s="797"/>
      <c r="M27" s="740"/>
      <c r="N27" s="741"/>
      <c r="O27" s="801"/>
      <c r="P27" s="802"/>
      <c r="Q27" s="802"/>
      <c r="R27" s="803"/>
      <c r="S27" s="706"/>
      <c r="T27" s="707"/>
      <c r="U27" s="707"/>
      <c r="V27" s="707"/>
      <c r="W27" s="707"/>
      <c r="X27" s="707"/>
      <c r="Y27" s="707"/>
      <c r="Z27" s="708"/>
      <c r="AA27" s="755"/>
      <c r="AB27" s="801"/>
      <c r="AC27" s="802"/>
      <c r="AD27" s="802"/>
      <c r="AE27" s="803"/>
      <c r="AF27" s="706"/>
      <c r="AG27" s="707"/>
      <c r="AH27" s="707"/>
      <c r="AI27" s="707"/>
      <c r="AJ27" s="707"/>
      <c r="AK27" s="707"/>
      <c r="AL27" s="707"/>
      <c r="AM27" s="708"/>
      <c r="AN27" s="755"/>
      <c r="AO27" s="801"/>
      <c r="AP27" s="802"/>
      <c r="AQ27" s="802"/>
      <c r="AR27" s="803"/>
      <c r="AS27" s="706"/>
      <c r="AT27" s="707"/>
      <c r="AU27" s="707"/>
      <c r="AV27" s="707"/>
      <c r="AW27" s="707"/>
      <c r="AX27" s="707"/>
      <c r="AY27" s="707"/>
      <c r="AZ27" s="708"/>
      <c r="BA27" s="709"/>
      <c r="BB27" s="227"/>
      <c r="BC27" s="227"/>
      <c r="BD27" s="227"/>
      <c r="BE27" s="227"/>
      <c r="BF27" s="227"/>
      <c r="BG27" s="227"/>
      <c r="BH27" s="227"/>
      <c r="BI27" s="227"/>
      <c r="BJ27" s="227"/>
      <c r="BK27" s="227"/>
      <c r="BL27" s="227"/>
      <c r="BM27" s="227"/>
      <c r="BN27" s="228"/>
      <c r="BO27" s="228"/>
      <c r="BP27" s="228"/>
      <c r="BQ27" s="228"/>
      <c r="BR27" s="227"/>
      <c r="BS27" s="227"/>
      <c r="BT27" s="227"/>
      <c r="BU27" s="227"/>
      <c r="BV27" s="227"/>
      <c r="BW27" s="227"/>
      <c r="BX27" s="227"/>
      <c r="BY27" s="227"/>
      <c r="BZ27" s="227"/>
      <c r="CA27" s="227"/>
    </row>
    <row r="28" spans="1:79" ht="15.75" customHeight="1">
      <c r="A28" s="792"/>
      <c r="B28" s="793"/>
      <c r="C28" s="793"/>
      <c r="D28" s="793"/>
      <c r="E28" s="795"/>
      <c r="F28" s="796"/>
      <c r="G28" s="796"/>
      <c r="H28" s="738"/>
      <c r="I28" s="793"/>
      <c r="J28" s="795">
        <v>9</v>
      </c>
      <c r="K28" s="796"/>
      <c r="L28" s="796"/>
      <c r="M28" s="738" t="s">
        <v>54</v>
      </c>
      <c r="N28" s="739"/>
      <c r="O28" s="798"/>
      <c r="P28" s="799"/>
      <c r="Q28" s="799"/>
      <c r="R28" s="800"/>
      <c r="S28" s="702"/>
      <c r="T28" s="703"/>
      <c r="U28" s="703"/>
      <c r="V28" s="703"/>
      <c r="W28" s="703"/>
      <c r="X28" s="703"/>
      <c r="Y28" s="703"/>
      <c r="Z28" s="704"/>
      <c r="AA28" s="754"/>
      <c r="AB28" s="798"/>
      <c r="AC28" s="799"/>
      <c r="AD28" s="799"/>
      <c r="AE28" s="800"/>
      <c r="AF28" s="702"/>
      <c r="AG28" s="703"/>
      <c r="AH28" s="703"/>
      <c r="AI28" s="703"/>
      <c r="AJ28" s="703"/>
      <c r="AK28" s="703"/>
      <c r="AL28" s="703"/>
      <c r="AM28" s="704"/>
      <c r="AN28" s="754"/>
      <c r="AO28" s="798"/>
      <c r="AP28" s="799"/>
      <c r="AQ28" s="799"/>
      <c r="AR28" s="800"/>
      <c r="AS28" s="702"/>
      <c r="AT28" s="703"/>
      <c r="AU28" s="703"/>
      <c r="AV28" s="703"/>
      <c r="AW28" s="703"/>
      <c r="AX28" s="703"/>
      <c r="AY28" s="703"/>
      <c r="AZ28" s="704"/>
      <c r="BA28" s="705"/>
      <c r="BB28" s="227"/>
      <c r="BC28" s="227"/>
      <c r="BD28" s="227"/>
      <c r="BE28" s="227"/>
      <c r="BF28" s="227"/>
      <c r="BG28" s="227"/>
      <c r="BH28" s="227"/>
      <c r="BI28" s="227"/>
      <c r="BJ28" s="227"/>
      <c r="BK28" s="227"/>
      <c r="BL28" s="227"/>
      <c r="BM28" s="227"/>
      <c r="BN28" s="228"/>
      <c r="BO28" s="228"/>
      <c r="BP28" s="228"/>
      <c r="BQ28" s="228"/>
      <c r="BR28" s="227"/>
      <c r="BS28" s="227"/>
      <c r="BT28" s="227"/>
      <c r="BU28" s="227"/>
      <c r="BV28" s="227"/>
      <c r="BW28" s="227"/>
      <c r="BX28" s="227"/>
      <c r="BY28" s="227"/>
      <c r="BZ28" s="227"/>
      <c r="CA28" s="227"/>
    </row>
    <row r="29" spans="1:79" ht="15.75" customHeight="1">
      <c r="A29" s="794"/>
      <c r="B29" s="740"/>
      <c r="C29" s="740"/>
      <c r="D29" s="740"/>
      <c r="E29" s="797"/>
      <c r="F29" s="797"/>
      <c r="G29" s="797"/>
      <c r="H29" s="740"/>
      <c r="I29" s="740"/>
      <c r="J29" s="797"/>
      <c r="K29" s="797"/>
      <c r="L29" s="797"/>
      <c r="M29" s="740"/>
      <c r="N29" s="741"/>
      <c r="O29" s="801"/>
      <c r="P29" s="802"/>
      <c r="Q29" s="802"/>
      <c r="R29" s="803"/>
      <c r="S29" s="706"/>
      <c r="T29" s="707"/>
      <c r="U29" s="707"/>
      <c r="V29" s="707"/>
      <c r="W29" s="707"/>
      <c r="X29" s="707"/>
      <c r="Y29" s="707"/>
      <c r="Z29" s="708"/>
      <c r="AA29" s="755"/>
      <c r="AB29" s="801"/>
      <c r="AC29" s="802"/>
      <c r="AD29" s="802"/>
      <c r="AE29" s="803"/>
      <c r="AF29" s="706"/>
      <c r="AG29" s="707"/>
      <c r="AH29" s="707"/>
      <c r="AI29" s="707"/>
      <c r="AJ29" s="707"/>
      <c r="AK29" s="707"/>
      <c r="AL29" s="707"/>
      <c r="AM29" s="708"/>
      <c r="AN29" s="755"/>
      <c r="AO29" s="801"/>
      <c r="AP29" s="802"/>
      <c r="AQ29" s="802"/>
      <c r="AR29" s="803"/>
      <c r="AS29" s="706"/>
      <c r="AT29" s="707"/>
      <c r="AU29" s="707"/>
      <c r="AV29" s="707"/>
      <c r="AW29" s="707"/>
      <c r="AX29" s="707"/>
      <c r="AY29" s="707"/>
      <c r="AZ29" s="708"/>
      <c r="BA29" s="709"/>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row>
    <row r="30" spans="1:79" ht="15.75" customHeight="1">
      <c r="A30" s="792"/>
      <c r="B30" s="793"/>
      <c r="C30" s="793"/>
      <c r="D30" s="793"/>
      <c r="E30" s="795"/>
      <c r="F30" s="796"/>
      <c r="G30" s="796"/>
      <c r="H30" s="738"/>
      <c r="I30" s="793"/>
      <c r="J30" s="795">
        <v>10</v>
      </c>
      <c r="K30" s="796"/>
      <c r="L30" s="796"/>
      <c r="M30" s="738" t="s">
        <v>54</v>
      </c>
      <c r="N30" s="739"/>
      <c r="O30" s="798"/>
      <c r="P30" s="799"/>
      <c r="Q30" s="799"/>
      <c r="R30" s="800"/>
      <c r="S30" s="702"/>
      <c r="T30" s="703"/>
      <c r="U30" s="703"/>
      <c r="V30" s="703"/>
      <c r="W30" s="703"/>
      <c r="X30" s="703"/>
      <c r="Y30" s="703"/>
      <c r="Z30" s="704"/>
      <c r="AA30" s="754"/>
      <c r="AB30" s="798"/>
      <c r="AC30" s="799"/>
      <c r="AD30" s="799"/>
      <c r="AE30" s="800"/>
      <c r="AF30" s="702"/>
      <c r="AG30" s="703"/>
      <c r="AH30" s="703"/>
      <c r="AI30" s="703"/>
      <c r="AJ30" s="703"/>
      <c r="AK30" s="703"/>
      <c r="AL30" s="703"/>
      <c r="AM30" s="704"/>
      <c r="AN30" s="754"/>
      <c r="AO30" s="798"/>
      <c r="AP30" s="799"/>
      <c r="AQ30" s="799"/>
      <c r="AR30" s="800"/>
      <c r="AS30" s="702"/>
      <c r="AT30" s="703"/>
      <c r="AU30" s="703"/>
      <c r="AV30" s="703"/>
      <c r="AW30" s="703"/>
      <c r="AX30" s="703"/>
      <c r="AY30" s="703"/>
      <c r="AZ30" s="704"/>
      <c r="BA30" s="705"/>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row>
    <row r="31" spans="1:79" ht="15.75" customHeight="1">
      <c r="A31" s="794"/>
      <c r="B31" s="740"/>
      <c r="C31" s="740"/>
      <c r="D31" s="740"/>
      <c r="E31" s="797"/>
      <c r="F31" s="797"/>
      <c r="G31" s="797"/>
      <c r="H31" s="740"/>
      <c r="I31" s="740"/>
      <c r="J31" s="797"/>
      <c r="K31" s="797"/>
      <c r="L31" s="797"/>
      <c r="M31" s="740"/>
      <c r="N31" s="741"/>
      <c r="O31" s="801"/>
      <c r="P31" s="802"/>
      <c r="Q31" s="802"/>
      <c r="R31" s="803"/>
      <c r="S31" s="706"/>
      <c r="T31" s="707"/>
      <c r="U31" s="707"/>
      <c r="V31" s="707"/>
      <c r="W31" s="707"/>
      <c r="X31" s="707"/>
      <c r="Y31" s="707"/>
      <c r="Z31" s="708"/>
      <c r="AA31" s="755"/>
      <c r="AB31" s="801"/>
      <c r="AC31" s="802"/>
      <c r="AD31" s="802"/>
      <c r="AE31" s="803"/>
      <c r="AF31" s="706"/>
      <c r="AG31" s="707"/>
      <c r="AH31" s="707"/>
      <c r="AI31" s="707"/>
      <c r="AJ31" s="707"/>
      <c r="AK31" s="707"/>
      <c r="AL31" s="707"/>
      <c r="AM31" s="708"/>
      <c r="AN31" s="755"/>
      <c r="AO31" s="801"/>
      <c r="AP31" s="802"/>
      <c r="AQ31" s="802"/>
      <c r="AR31" s="803"/>
      <c r="AS31" s="706"/>
      <c r="AT31" s="707"/>
      <c r="AU31" s="707"/>
      <c r="AV31" s="707"/>
      <c r="AW31" s="707"/>
      <c r="AX31" s="707"/>
      <c r="AY31" s="707"/>
      <c r="AZ31" s="708"/>
      <c r="BA31" s="709"/>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row>
    <row r="32" spans="1:79" ht="15.75" customHeight="1">
      <c r="A32" s="792"/>
      <c r="B32" s="793"/>
      <c r="C32" s="793"/>
      <c r="D32" s="793"/>
      <c r="E32" s="795"/>
      <c r="F32" s="796"/>
      <c r="G32" s="796"/>
      <c r="H32" s="738"/>
      <c r="I32" s="793"/>
      <c r="J32" s="795">
        <v>11</v>
      </c>
      <c r="K32" s="796"/>
      <c r="L32" s="796"/>
      <c r="M32" s="738" t="s">
        <v>54</v>
      </c>
      <c r="N32" s="739"/>
      <c r="O32" s="798"/>
      <c r="P32" s="799"/>
      <c r="Q32" s="799"/>
      <c r="R32" s="800"/>
      <c r="S32" s="702"/>
      <c r="T32" s="703"/>
      <c r="U32" s="703"/>
      <c r="V32" s="703"/>
      <c r="W32" s="703"/>
      <c r="X32" s="703"/>
      <c r="Y32" s="703"/>
      <c r="Z32" s="704"/>
      <c r="AA32" s="754"/>
      <c r="AB32" s="798"/>
      <c r="AC32" s="799"/>
      <c r="AD32" s="799"/>
      <c r="AE32" s="800"/>
      <c r="AF32" s="702"/>
      <c r="AG32" s="703"/>
      <c r="AH32" s="703"/>
      <c r="AI32" s="703"/>
      <c r="AJ32" s="703"/>
      <c r="AK32" s="703"/>
      <c r="AL32" s="703"/>
      <c r="AM32" s="704"/>
      <c r="AN32" s="754"/>
      <c r="AO32" s="798"/>
      <c r="AP32" s="799"/>
      <c r="AQ32" s="799"/>
      <c r="AR32" s="800"/>
      <c r="AS32" s="702"/>
      <c r="AT32" s="703"/>
      <c r="AU32" s="703"/>
      <c r="AV32" s="703"/>
      <c r="AW32" s="703"/>
      <c r="AX32" s="703"/>
      <c r="AY32" s="703"/>
      <c r="AZ32" s="704"/>
      <c r="BA32" s="705"/>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row>
    <row r="33" spans="1:79" ht="15.75" customHeight="1">
      <c r="A33" s="794"/>
      <c r="B33" s="740"/>
      <c r="C33" s="740"/>
      <c r="D33" s="740"/>
      <c r="E33" s="797"/>
      <c r="F33" s="797"/>
      <c r="G33" s="797"/>
      <c r="H33" s="740"/>
      <c r="I33" s="740"/>
      <c r="J33" s="797"/>
      <c r="K33" s="797"/>
      <c r="L33" s="797"/>
      <c r="M33" s="740"/>
      <c r="N33" s="741"/>
      <c r="O33" s="801"/>
      <c r="P33" s="802"/>
      <c r="Q33" s="802"/>
      <c r="R33" s="803"/>
      <c r="S33" s="706"/>
      <c r="T33" s="707"/>
      <c r="U33" s="707"/>
      <c r="V33" s="707"/>
      <c r="W33" s="707"/>
      <c r="X33" s="707"/>
      <c r="Y33" s="707"/>
      <c r="Z33" s="708"/>
      <c r="AA33" s="755"/>
      <c r="AB33" s="801"/>
      <c r="AC33" s="802"/>
      <c r="AD33" s="802"/>
      <c r="AE33" s="803"/>
      <c r="AF33" s="706"/>
      <c r="AG33" s="707"/>
      <c r="AH33" s="707"/>
      <c r="AI33" s="707"/>
      <c r="AJ33" s="707"/>
      <c r="AK33" s="707"/>
      <c r="AL33" s="707"/>
      <c r="AM33" s="708"/>
      <c r="AN33" s="755"/>
      <c r="AO33" s="801"/>
      <c r="AP33" s="802"/>
      <c r="AQ33" s="802"/>
      <c r="AR33" s="803"/>
      <c r="AS33" s="706"/>
      <c r="AT33" s="707"/>
      <c r="AU33" s="707"/>
      <c r="AV33" s="707"/>
      <c r="AW33" s="707"/>
      <c r="AX33" s="707"/>
      <c r="AY33" s="707"/>
      <c r="AZ33" s="708"/>
      <c r="BA33" s="709"/>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row>
    <row r="34" spans="1:79" ht="15.75" customHeight="1">
      <c r="A34" s="792"/>
      <c r="B34" s="793"/>
      <c r="C34" s="793"/>
      <c r="D34" s="793"/>
      <c r="E34" s="795"/>
      <c r="F34" s="796"/>
      <c r="G34" s="796"/>
      <c r="H34" s="738"/>
      <c r="I34" s="793"/>
      <c r="J34" s="795">
        <v>12</v>
      </c>
      <c r="K34" s="796"/>
      <c r="L34" s="796"/>
      <c r="M34" s="738" t="s">
        <v>54</v>
      </c>
      <c r="N34" s="739"/>
      <c r="O34" s="798"/>
      <c r="P34" s="799"/>
      <c r="Q34" s="799"/>
      <c r="R34" s="800"/>
      <c r="S34" s="702"/>
      <c r="T34" s="703"/>
      <c r="U34" s="703"/>
      <c r="V34" s="703"/>
      <c r="W34" s="703"/>
      <c r="X34" s="703"/>
      <c r="Y34" s="703"/>
      <c r="Z34" s="704"/>
      <c r="AA34" s="754"/>
      <c r="AB34" s="798"/>
      <c r="AC34" s="799"/>
      <c r="AD34" s="799"/>
      <c r="AE34" s="800"/>
      <c r="AF34" s="702"/>
      <c r="AG34" s="703"/>
      <c r="AH34" s="703"/>
      <c r="AI34" s="703"/>
      <c r="AJ34" s="703"/>
      <c r="AK34" s="703"/>
      <c r="AL34" s="703"/>
      <c r="AM34" s="704"/>
      <c r="AN34" s="754"/>
      <c r="AO34" s="798"/>
      <c r="AP34" s="799"/>
      <c r="AQ34" s="799"/>
      <c r="AR34" s="800"/>
      <c r="AS34" s="702"/>
      <c r="AT34" s="703"/>
      <c r="AU34" s="703"/>
      <c r="AV34" s="703"/>
      <c r="AW34" s="703"/>
      <c r="AX34" s="703"/>
      <c r="AY34" s="703"/>
      <c r="AZ34" s="704"/>
      <c r="BA34" s="705"/>
      <c r="BB34" s="227"/>
      <c r="BC34" s="227"/>
      <c r="BD34" s="227"/>
      <c r="BE34" s="227"/>
      <c r="BF34" s="227"/>
      <c r="BG34" s="227"/>
      <c r="BH34" s="227"/>
      <c r="BI34" s="227"/>
      <c r="BJ34" s="227"/>
      <c r="BK34" s="227"/>
      <c r="BL34" s="227"/>
      <c r="BM34" s="227"/>
      <c r="BN34" s="227"/>
      <c r="BO34" s="227"/>
      <c r="BP34" s="227"/>
      <c r="BQ34" s="227"/>
      <c r="BR34" s="227"/>
      <c r="BS34" s="227"/>
      <c r="BT34" s="227"/>
      <c r="BU34" s="227"/>
      <c r="BV34" s="227"/>
      <c r="BW34" s="227"/>
      <c r="BX34" s="227"/>
      <c r="BY34" s="227"/>
      <c r="BZ34" s="227"/>
      <c r="CA34" s="227"/>
    </row>
    <row r="35" spans="1:79" ht="15.75" customHeight="1">
      <c r="A35" s="794"/>
      <c r="B35" s="740"/>
      <c r="C35" s="740"/>
      <c r="D35" s="740"/>
      <c r="E35" s="797"/>
      <c r="F35" s="797"/>
      <c r="G35" s="797"/>
      <c r="H35" s="740"/>
      <c r="I35" s="740"/>
      <c r="J35" s="797"/>
      <c r="K35" s="797"/>
      <c r="L35" s="797"/>
      <c r="M35" s="740"/>
      <c r="N35" s="741"/>
      <c r="O35" s="801"/>
      <c r="P35" s="802"/>
      <c r="Q35" s="802"/>
      <c r="R35" s="803"/>
      <c r="S35" s="706"/>
      <c r="T35" s="707"/>
      <c r="U35" s="707"/>
      <c r="V35" s="707"/>
      <c r="W35" s="707"/>
      <c r="X35" s="707"/>
      <c r="Y35" s="707"/>
      <c r="Z35" s="708"/>
      <c r="AA35" s="755"/>
      <c r="AB35" s="801"/>
      <c r="AC35" s="802"/>
      <c r="AD35" s="802"/>
      <c r="AE35" s="803"/>
      <c r="AF35" s="706"/>
      <c r="AG35" s="707"/>
      <c r="AH35" s="707"/>
      <c r="AI35" s="707"/>
      <c r="AJ35" s="707"/>
      <c r="AK35" s="707"/>
      <c r="AL35" s="707"/>
      <c r="AM35" s="708"/>
      <c r="AN35" s="755"/>
      <c r="AO35" s="801"/>
      <c r="AP35" s="802"/>
      <c r="AQ35" s="802"/>
      <c r="AR35" s="803"/>
      <c r="AS35" s="706"/>
      <c r="AT35" s="707"/>
      <c r="AU35" s="707"/>
      <c r="AV35" s="707"/>
      <c r="AW35" s="707"/>
      <c r="AX35" s="707"/>
      <c r="AY35" s="707"/>
      <c r="AZ35" s="708"/>
      <c r="BA35" s="709"/>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row>
    <row r="36" spans="1:79" ht="15.75" customHeight="1">
      <c r="A36" s="792" t="str">
        <f>TEXT(DATE(LEFT('設定シート（非表示）'!C6,4),1,1),"ggg")</f>
        <v>平成</v>
      </c>
      <c r="B36" s="793"/>
      <c r="C36" s="793"/>
      <c r="D36" s="793"/>
      <c r="E36" s="795" t="str">
        <f>TEXT(DATE(LEFT('設定シート（非表示）'!C6,4),1,1),"e")</f>
        <v>31</v>
      </c>
      <c r="F36" s="796"/>
      <c r="G36" s="796"/>
      <c r="H36" s="738" t="s">
        <v>29</v>
      </c>
      <c r="I36" s="793"/>
      <c r="J36" s="795">
        <v>1</v>
      </c>
      <c r="K36" s="796"/>
      <c r="L36" s="796"/>
      <c r="M36" s="738" t="s">
        <v>54</v>
      </c>
      <c r="N36" s="739"/>
      <c r="O36" s="798"/>
      <c r="P36" s="799"/>
      <c r="Q36" s="799"/>
      <c r="R36" s="800"/>
      <c r="S36" s="702"/>
      <c r="T36" s="703"/>
      <c r="U36" s="703"/>
      <c r="V36" s="703"/>
      <c r="W36" s="703"/>
      <c r="X36" s="703"/>
      <c r="Y36" s="703"/>
      <c r="Z36" s="704"/>
      <c r="AA36" s="754"/>
      <c r="AB36" s="798"/>
      <c r="AC36" s="799"/>
      <c r="AD36" s="799"/>
      <c r="AE36" s="800"/>
      <c r="AF36" s="702"/>
      <c r="AG36" s="703"/>
      <c r="AH36" s="703"/>
      <c r="AI36" s="703"/>
      <c r="AJ36" s="703"/>
      <c r="AK36" s="703"/>
      <c r="AL36" s="703"/>
      <c r="AM36" s="704"/>
      <c r="AN36" s="754"/>
      <c r="AO36" s="798"/>
      <c r="AP36" s="799"/>
      <c r="AQ36" s="799"/>
      <c r="AR36" s="800"/>
      <c r="AS36" s="702"/>
      <c r="AT36" s="703"/>
      <c r="AU36" s="703"/>
      <c r="AV36" s="703"/>
      <c r="AW36" s="703"/>
      <c r="AX36" s="703"/>
      <c r="AY36" s="703"/>
      <c r="AZ36" s="704"/>
      <c r="BA36" s="705"/>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row>
    <row r="37" spans="1:79" ht="15.75" customHeight="1">
      <c r="A37" s="794"/>
      <c r="B37" s="740"/>
      <c r="C37" s="740"/>
      <c r="D37" s="740"/>
      <c r="E37" s="797"/>
      <c r="F37" s="797"/>
      <c r="G37" s="797"/>
      <c r="H37" s="740"/>
      <c r="I37" s="740"/>
      <c r="J37" s="797"/>
      <c r="K37" s="797"/>
      <c r="L37" s="797"/>
      <c r="M37" s="740"/>
      <c r="N37" s="741"/>
      <c r="O37" s="801"/>
      <c r="P37" s="802"/>
      <c r="Q37" s="802"/>
      <c r="R37" s="803"/>
      <c r="S37" s="706"/>
      <c r="T37" s="707"/>
      <c r="U37" s="707"/>
      <c r="V37" s="707"/>
      <c r="W37" s="707"/>
      <c r="X37" s="707"/>
      <c r="Y37" s="707"/>
      <c r="Z37" s="708"/>
      <c r="AA37" s="755"/>
      <c r="AB37" s="801"/>
      <c r="AC37" s="802"/>
      <c r="AD37" s="802"/>
      <c r="AE37" s="803"/>
      <c r="AF37" s="706"/>
      <c r="AG37" s="707"/>
      <c r="AH37" s="707"/>
      <c r="AI37" s="707"/>
      <c r="AJ37" s="707"/>
      <c r="AK37" s="707"/>
      <c r="AL37" s="707"/>
      <c r="AM37" s="708"/>
      <c r="AN37" s="755"/>
      <c r="AO37" s="801"/>
      <c r="AP37" s="802"/>
      <c r="AQ37" s="802"/>
      <c r="AR37" s="803"/>
      <c r="AS37" s="706"/>
      <c r="AT37" s="707"/>
      <c r="AU37" s="707"/>
      <c r="AV37" s="707"/>
      <c r="AW37" s="707"/>
      <c r="AX37" s="707"/>
      <c r="AY37" s="707"/>
      <c r="AZ37" s="708"/>
      <c r="BA37" s="709"/>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row>
    <row r="38" spans="1:79" ht="15.75" customHeight="1">
      <c r="A38" s="792"/>
      <c r="B38" s="793"/>
      <c r="C38" s="793"/>
      <c r="D38" s="793"/>
      <c r="E38" s="795"/>
      <c r="F38" s="796"/>
      <c r="G38" s="796"/>
      <c r="H38" s="738"/>
      <c r="I38" s="793"/>
      <c r="J38" s="795">
        <v>2</v>
      </c>
      <c r="K38" s="796"/>
      <c r="L38" s="796"/>
      <c r="M38" s="738" t="s">
        <v>54</v>
      </c>
      <c r="N38" s="739"/>
      <c r="O38" s="798"/>
      <c r="P38" s="799"/>
      <c r="Q38" s="799"/>
      <c r="R38" s="800"/>
      <c r="S38" s="702"/>
      <c r="T38" s="703"/>
      <c r="U38" s="703"/>
      <c r="V38" s="703"/>
      <c r="W38" s="703"/>
      <c r="X38" s="703"/>
      <c r="Y38" s="703"/>
      <c r="Z38" s="704"/>
      <c r="AA38" s="754"/>
      <c r="AB38" s="798"/>
      <c r="AC38" s="799"/>
      <c r="AD38" s="799"/>
      <c r="AE38" s="800"/>
      <c r="AF38" s="702"/>
      <c r="AG38" s="703"/>
      <c r="AH38" s="703"/>
      <c r="AI38" s="703"/>
      <c r="AJ38" s="703"/>
      <c r="AK38" s="703"/>
      <c r="AL38" s="703"/>
      <c r="AM38" s="704"/>
      <c r="AN38" s="754"/>
      <c r="AO38" s="798"/>
      <c r="AP38" s="799"/>
      <c r="AQ38" s="799"/>
      <c r="AR38" s="800"/>
      <c r="AS38" s="702"/>
      <c r="AT38" s="703"/>
      <c r="AU38" s="703"/>
      <c r="AV38" s="703"/>
      <c r="AW38" s="703"/>
      <c r="AX38" s="703"/>
      <c r="AY38" s="703"/>
      <c r="AZ38" s="704"/>
      <c r="BA38" s="705"/>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row>
    <row r="39" spans="1:79" ht="15.75" customHeight="1">
      <c r="A39" s="794"/>
      <c r="B39" s="740"/>
      <c r="C39" s="740"/>
      <c r="D39" s="740"/>
      <c r="E39" s="797"/>
      <c r="F39" s="797"/>
      <c r="G39" s="797"/>
      <c r="H39" s="740"/>
      <c r="I39" s="740"/>
      <c r="J39" s="797"/>
      <c r="K39" s="797"/>
      <c r="L39" s="797"/>
      <c r="M39" s="740"/>
      <c r="N39" s="741"/>
      <c r="O39" s="801"/>
      <c r="P39" s="802"/>
      <c r="Q39" s="802"/>
      <c r="R39" s="803"/>
      <c r="S39" s="706"/>
      <c r="T39" s="707"/>
      <c r="U39" s="707"/>
      <c r="V39" s="707"/>
      <c r="W39" s="707"/>
      <c r="X39" s="707"/>
      <c r="Y39" s="707"/>
      <c r="Z39" s="708"/>
      <c r="AA39" s="755"/>
      <c r="AB39" s="801"/>
      <c r="AC39" s="802"/>
      <c r="AD39" s="802"/>
      <c r="AE39" s="803"/>
      <c r="AF39" s="706"/>
      <c r="AG39" s="707"/>
      <c r="AH39" s="707"/>
      <c r="AI39" s="707"/>
      <c r="AJ39" s="707"/>
      <c r="AK39" s="707"/>
      <c r="AL39" s="707"/>
      <c r="AM39" s="708"/>
      <c r="AN39" s="755"/>
      <c r="AO39" s="801"/>
      <c r="AP39" s="802"/>
      <c r="AQ39" s="802"/>
      <c r="AR39" s="803"/>
      <c r="AS39" s="706"/>
      <c r="AT39" s="707"/>
      <c r="AU39" s="707"/>
      <c r="AV39" s="707"/>
      <c r="AW39" s="707"/>
      <c r="AX39" s="707"/>
      <c r="AY39" s="707"/>
      <c r="AZ39" s="708"/>
      <c r="BA39" s="709"/>
      <c r="BB39" s="227"/>
      <c r="BC39" s="227"/>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27"/>
      <c r="BZ39" s="227"/>
      <c r="CA39" s="227"/>
    </row>
    <row r="40" spans="1:79" ht="15.75" customHeight="1">
      <c r="A40" s="792"/>
      <c r="B40" s="793"/>
      <c r="C40" s="793"/>
      <c r="D40" s="793"/>
      <c r="E40" s="795"/>
      <c r="F40" s="796"/>
      <c r="G40" s="796"/>
      <c r="H40" s="738"/>
      <c r="I40" s="793"/>
      <c r="J40" s="795">
        <v>3</v>
      </c>
      <c r="K40" s="796"/>
      <c r="L40" s="796"/>
      <c r="M40" s="738" t="s">
        <v>54</v>
      </c>
      <c r="N40" s="739"/>
      <c r="O40" s="798"/>
      <c r="P40" s="799"/>
      <c r="Q40" s="799"/>
      <c r="R40" s="800"/>
      <c r="S40" s="702"/>
      <c r="T40" s="703"/>
      <c r="U40" s="703"/>
      <c r="V40" s="703"/>
      <c r="W40" s="703"/>
      <c r="X40" s="703"/>
      <c r="Y40" s="703"/>
      <c r="Z40" s="704"/>
      <c r="AA40" s="754"/>
      <c r="AB40" s="798"/>
      <c r="AC40" s="799"/>
      <c r="AD40" s="799"/>
      <c r="AE40" s="800"/>
      <c r="AF40" s="702"/>
      <c r="AG40" s="703"/>
      <c r="AH40" s="703"/>
      <c r="AI40" s="703"/>
      <c r="AJ40" s="703"/>
      <c r="AK40" s="703"/>
      <c r="AL40" s="703"/>
      <c r="AM40" s="704"/>
      <c r="AN40" s="754"/>
      <c r="AO40" s="798"/>
      <c r="AP40" s="799"/>
      <c r="AQ40" s="799"/>
      <c r="AR40" s="800"/>
      <c r="AS40" s="702"/>
      <c r="AT40" s="703"/>
      <c r="AU40" s="703"/>
      <c r="AV40" s="703"/>
      <c r="AW40" s="703"/>
      <c r="AX40" s="703"/>
      <c r="AY40" s="703"/>
      <c r="AZ40" s="704"/>
      <c r="BA40" s="705"/>
      <c r="BB40" s="227"/>
      <c r="BC40" s="227"/>
      <c r="BD40" s="227"/>
      <c r="BE40" s="227"/>
      <c r="BF40" s="227"/>
      <c r="BG40" s="227"/>
      <c r="BH40" s="227"/>
      <c r="BI40" s="227"/>
      <c r="BJ40" s="227"/>
      <c r="BK40" s="227"/>
      <c r="BL40" s="227"/>
      <c r="BM40" s="227"/>
      <c r="BN40" s="227"/>
      <c r="BO40" s="227"/>
      <c r="BP40" s="227"/>
      <c r="BQ40" s="227"/>
      <c r="BR40" s="227"/>
      <c r="BS40" s="227"/>
      <c r="BT40" s="227"/>
      <c r="BU40" s="227"/>
      <c r="BV40" s="227"/>
      <c r="BW40" s="227"/>
      <c r="BX40" s="227"/>
      <c r="BY40" s="227"/>
      <c r="BZ40" s="227"/>
      <c r="CA40" s="227"/>
    </row>
    <row r="41" spans="1:79" ht="15.75" customHeight="1">
      <c r="A41" s="794"/>
      <c r="B41" s="740"/>
      <c r="C41" s="740"/>
      <c r="D41" s="740"/>
      <c r="E41" s="797"/>
      <c r="F41" s="797"/>
      <c r="G41" s="797"/>
      <c r="H41" s="740"/>
      <c r="I41" s="740"/>
      <c r="J41" s="797"/>
      <c r="K41" s="797"/>
      <c r="L41" s="797"/>
      <c r="M41" s="740"/>
      <c r="N41" s="741"/>
      <c r="O41" s="801"/>
      <c r="P41" s="802"/>
      <c r="Q41" s="802"/>
      <c r="R41" s="803"/>
      <c r="S41" s="706"/>
      <c r="T41" s="707"/>
      <c r="U41" s="707"/>
      <c r="V41" s="707"/>
      <c r="W41" s="707"/>
      <c r="X41" s="707"/>
      <c r="Y41" s="707"/>
      <c r="Z41" s="708"/>
      <c r="AA41" s="755"/>
      <c r="AB41" s="801"/>
      <c r="AC41" s="802"/>
      <c r="AD41" s="802"/>
      <c r="AE41" s="803"/>
      <c r="AF41" s="706"/>
      <c r="AG41" s="707"/>
      <c r="AH41" s="707"/>
      <c r="AI41" s="707"/>
      <c r="AJ41" s="707"/>
      <c r="AK41" s="707"/>
      <c r="AL41" s="707"/>
      <c r="AM41" s="708"/>
      <c r="AN41" s="755"/>
      <c r="AO41" s="801"/>
      <c r="AP41" s="802"/>
      <c r="AQ41" s="802"/>
      <c r="AR41" s="803"/>
      <c r="AS41" s="706"/>
      <c r="AT41" s="707"/>
      <c r="AU41" s="707"/>
      <c r="AV41" s="707"/>
      <c r="AW41" s="707"/>
      <c r="AX41" s="707"/>
      <c r="AY41" s="707"/>
      <c r="AZ41" s="708"/>
      <c r="BA41" s="709"/>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row>
    <row r="42" spans="1:79" ht="15.75" customHeight="1">
      <c r="A42" s="716" t="s">
        <v>198</v>
      </c>
      <c r="B42" s="717"/>
      <c r="C42" s="717"/>
      <c r="D42" s="717"/>
      <c r="E42" s="717"/>
      <c r="F42" s="718"/>
      <c r="G42" s="242"/>
      <c r="H42" s="242"/>
      <c r="I42" s="242"/>
      <c r="J42" s="735">
        <v>6</v>
      </c>
      <c r="K42" s="736"/>
      <c r="L42" s="736"/>
      <c r="M42" s="738" t="s">
        <v>54</v>
      </c>
      <c r="N42" s="739"/>
      <c r="O42" s="748"/>
      <c r="P42" s="749"/>
      <c r="Q42" s="749"/>
      <c r="R42" s="750"/>
      <c r="S42" s="702"/>
      <c r="T42" s="703"/>
      <c r="U42" s="703"/>
      <c r="V42" s="703"/>
      <c r="W42" s="703"/>
      <c r="X42" s="703"/>
      <c r="Y42" s="703"/>
      <c r="Z42" s="704"/>
      <c r="AA42" s="754"/>
      <c r="AB42" s="756"/>
      <c r="AC42" s="749"/>
      <c r="AD42" s="749"/>
      <c r="AE42" s="750"/>
      <c r="AF42" s="702"/>
      <c r="AG42" s="703"/>
      <c r="AH42" s="703"/>
      <c r="AI42" s="703"/>
      <c r="AJ42" s="703"/>
      <c r="AK42" s="703"/>
      <c r="AL42" s="703"/>
      <c r="AM42" s="704"/>
      <c r="AN42" s="754"/>
      <c r="AO42" s="756"/>
      <c r="AP42" s="749"/>
      <c r="AQ42" s="749"/>
      <c r="AR42" s="750"/>
      <c r="AS42" s="702"/>
      <c r="AT42" s="703"/>
      <c r="AU42" s="703"/>
      <c r="AV42" s="703"/>
      <c r="AW42" s="703"/>
      <c r="AX42" s="703"/>
      <c r="AY42" s="703"/>
      <c r="AZ42" s="704"/>
      <c r="BA42" s="705"/>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row>
    <row r="43" spans="1:79" ht="15.75" customHeight="1">
      <c r="A43" s="719"/>
      <c r="B43" s="720"/>
      <c r="C43" s="720"/>
      <c r="D43" s="720"/>
      <c r="E43" s="720"/>
      <c r="F43" s="721"/>
      <c r="G43" s="243"/>
      <c r="H43" s="243"/>
      <c r="I43" s="243"/>
      <c r="J43" s="737"/>
      <c r="K43" s="737"/>
      <c r="L43" s="737"/>
      <c r="M43" s="740"/>
      <c r="N43" s="741"/>
      <c r="O43" s="751"/>
      <c r="P43" s="752"/>
      <c r="Q43" s="752"/>
      <c r="R43" s="753"/>
      <c r="S43" s="706"/>
      <c r="T43" s="707"/>
      <c r="U43" s="707"/>
      <c r="V43" s="707"/>
      <c r="W43" s="707"/>
      <c r="X43" s="707"/>
      <c r="Y43" s="707"/>
      <c r="Z43" s="708"/>
      <c r="AA43" s="755"/>
      <c r="AB43" s="757"/>
      <c r="AC43" s="752"/>
      <c r="AD43" s="752"/>
      <c r="AE43" s="753"/>
      <c r="AF43" s="706"/>
      <c r="AG43" s="707"/>
      <c r="AH43" s="707"/>
      <c r="AI43" s="707"/>
      <c r="AJ43" s="707"/>
      <c r="AK43" s="707"/>
      <c r="AL43" s="707"/>
      <c r="AM43" s="708"/>
      <c r="AN43" s="755"/>
      <c r="AO43" s="757"/>
      <c r="AP43" s="752"/>
      <c r="AQ43" s="752"/>
      <c r="AR43" s="753"/>
      <c r="AS43" s="706"/>
      <c r="AT43" s="707"/>
      <c r="AU43" s="707"/>
      <c r="AV43" s="707"/>
      <c r="AW43" s="707"/>
      <c r="AX43" s="707"/>
      <c r="AY43" s="707"/>
      <c r="AZ43" s="708"/>
      <c r="BA43" s="709"/>
      <c r="BB43" s="22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row>
    <row r="44" spans="1:79" ht="15.75" customHeight="1">
      <c r="A44" s="719"/>
      <c r="B44" s="720"/>
      <c r="C44" s="720"/>
      <c r="D44" s="720"/>
      <c r="E44" s="720"/>
      <c r="F44" s="721"/>
      <c r="G44" s="242"/>
      <c r="H44" s="242"/>
      <c r="I44" s="242"/>
      <c r="J44" s="735">
        <v>12</v>
      </c>
      <c r="K44" s="736"/>
      <c r="L44" s="736"/>
      <c r="M44" s="738" t="s">
        <v>54</v>
      </c>
      <c r="N44" s="739"/>
      <c r="O44" s="748"/>
      <c r="P44" s="749"/>
      <c r="Q44" s="749"/>
      <c r="R44" s="750"/>
      <c r="S44" s="702"/>
      <c r="T44" s="703"/>
      <c r="U44" s="703"/>
      <c r="V44" s="703"/>
      <c r="W44" s="703"/>
      <c r="X44" s="703"/>
      <c r="Y44" s="703"/>
      <c r="Z44" s="704"/>
      <c r="AA44" s="754"/>
      <c r="AB44" s="756"/>
      <c r="AC44" s="749"/>
      <c r="AD44" s="749"/>
      <c r="AE44" s="750"/>
      <c r="AF44" s="702"/>
      <c r="AG44" s="703"/>
      <c r="AH44" s="703"/>
      <c r="AI44" s="703"/>
      <c r="AJ44" s="703"/>
      <c r="AK44" s="703"/>
      <c r="AL44" s="703"/>
      <c r="AM44" s="704"/>
      <c r="AN44" s="754"/>
      <c r="AO44" s="756"/>
      <c r="AP44" s="749"/>
      <c r="AQ44" s="749"/>
      <c r="AR44" s="750"/>
      <c r="AS44" s="702"/>
      <c r="AT44" s="703"/>
      <c r="AU44" s="703"/>
      <c r="AV44" s="703"/>
      <c r="AW44" s="703"/>
      <c r="AX44" s="703"/>
      <c r="AY44" s="703"/>
      <c r="AZ44" s="704"/>
      <c r="BA44" s="705"/>
      <c r="BB44" s="227"/>
      <c r="BC44" s="227"/>
      <c r="BD44" s="227"/>
      <c r="BE44" s="227"/>
      <c r="BF44" s="227"/>
      <c r="BG44" s="227"/>
      <c r="BH44" s="227"/>
      <c r="BI44" s="227"/>
      <c r="BJ44" s="227"/>
      <c r="BK44" s="227"/>
      <c r="BL44" s="227"/>
      <c r="BM44" s="227"/>
      <c r="BN44" s="227"/>
      <c r="BO44" s="227"/>
      <c r="BP44" s="227"/>
      <c r="BQ44" s="227"/>
      <c r="BR44" s="227"/>
      <c r="BS44" s="227"/>
      <c r="BT44" s="227"/>
      <c r="BU44" s="227"/>
      <c r="BV44" s="227"/>
      <c r="BW44" s="227"/>
      <c r="BX44" s="227"/>
      <c r="BY44" s="227"/>
      <c r="BZ44" s="227"/>
      <c r="CA44" s="227"/>
    </row>
    <row r="45" spans="1:79" ht="15.75" customHeight="1">
      <c r="A45" s="719"/>
      <c r="B45" s="720"/>
      <c r="C45" s="720"/>
      <c r="D45" s="720"/>
      <c r="E45" s="720"/>
      <c r="F45" s="721"/>
      <c r="G45" s="243"/>
      <c r="H45" s="243"/>
      <c r="I45" s="243"/>
      <c r="J45" s="737"/>
      <c r="K45" s="737"/>
      <c r="L45" s="737"/>
      <c r="M45" s="740"/>
      <c r="N45" s="741"/>
      <c r="O45" s="751"/>
      <c r="P45" s="752"/>
      <c r="Q45" s="752"/>
      <c r="R45" s="753"/>
      <c r="S45" s="706"/>
      <c r="T45" s="707"/>
      <c r="U45" s="707"/>
      <c r="V45" s="707"/>
      <c r="W45" s="707"/>
      <c r="X45" s="707"/>
      <c r="Y45" s="707"/>
      <c r="Z45" s="708"/>
      <c r="AA45" s="755"/>
      <c r="AB45" s="757"/>
      <c r="AC45" s="752"/>
      <c r="AD45" s="752"/>
      <c r="AE45" s="753"/>
      <c r="AF45" s="706"/>
      <c r="AG45" s="707"/>
      <c r="AH45" s="707"/>
      <c r="AI45" s="707"/>
      <c r="AJ45" s="707"/>
      <c r="AK45" s="707"/>
      <c r="AL45" s="707"/>
      <c r="AM45" s="708"/>
      <c r="AN45" s="755"/>
      <c r="AO45" s="757"/>
      <c r="AP45" s="752"/>
      <c r="AQ45" s="752"/>
      <c r="AR45" s="753"/>
      <c r="AS45" s="706"/>
      <c r="AT45" s="707"/>
      <c r="AU45" s="707"/>
      <c r="AV45" s="707"/>
      <c r="AW45" s="707"/>
      <c r="AX45" s="707"/>
      <c r="AY45" s="707"/>
      <c r="AZ45" s="708"/>
      <c r="BA45" s="709"/>
      <c r="BB45" s="227"/>
      <c r="BC45" s="227"/>
      <c r="BD45" s="227"/>
      <c r="BE45" s="227"/>
      <c r="BF45" s="227"/>
      <c r="BG45" s="227"/>
      <c r="BH45" s="227"/>
      <c r="BI45" s="227"/>
      <c r="BJ45" s="227"/>
      <c r="BK45" s="227"/>
      <c r="BL45" s="227"/>
      <c r="BM45" s="227"/>
      <c r="BN45" s="227"/>
      <c r="BO45" s="227"/>
      <c r="BP45" s="227"/>
      <c r="BQ45" s="227"/>
      <c r="BR45" s="227"/>
      <c r="BS45" s="227"/>
      <c r="BT45" s="227"/>
      <c r="BU45" s="227"/>
      <c r="BV45" s="227"/>
      <c r="BW45" s="227"/>
      <c r="BX45" s="227"/>
      <c r="BY45" s="227"/>
      <c r="BZ45" s="227"/>
      <c r="CA45" s="227"/>
    </row>
    <row r="46" spans="1:79" ht="15.75" customHeight="1">
      <c r="A46" s="719"/>
      <c r="B46" s="720"/>
      <c r="C46" s="720"/>
      <c r="D46" s="720"/>
      <c r="E46" s="720"/>
      <c r="F46" s="721"/>
      <c r="G46" s="242"/>
      <c r="H46" s="242"/>
      <c r="I46" s="242"/>
      <c r="J46" s="735"/>
      <c r="K46" s="736"/>
      <c r="L46" s="736"/>
      <c r="M46" s="738" t="s">
        <v>54</v>
      </c>
      <c r="N46" s="739"/>
      <c r="O46" s="748"/>
      <c r="P46" s="749"/>
      <c r="Q46" s="749"/>
      <c r="R46" s="750"/>
      <c r="S46" s="702"/>
      <c r="T46" s="703"/>
      <c r="U46" s="703"/>
      <c r="V46" s="703"/>
      <c r="W46" s="703"/>
      <c r="X46" s="703"/>
      <c r="Y46" s="703"/>
      <c r="Z46" s="704"/>
      <c r="AA46" s="754"/>
      <c r="AB46" s="756"/>
      <c r="AC46" s="749"/>
      <c r="AD46" s="749"/>
      <c r="AE46" s="750"/>
      <c r="AF46" s="702"/>
      <c r="AG46" s="703"/>
      <c r="AH46" s="703"/>
      <c r="AI46" s="703"/>
      <c r="AJ46" s="703"/>
      <c r="AK46" s="703"/>
      <c r="AL46" s="703"/>
      <c r="AM46" s="704"/>
      <c r="AN46" s="754"/>
      <c r="AO46" s="756"/>
      <c r="AP46" s="749"/>
      <c r="AQ46" s="749"/>
      <c r="AR46" s="750"/>
      <c r="AS46" s="702"/>
      <c r="AT46" s="703"/>
      <c r="AU46" s="703"/>
      <c r="AV46" s="703"/>
      <c r="AW46" s="703"/>
      <c r="AX46" s="703"/>
      <c r="AY46" s="703"/>
      <c r="AZ46" s="704"/>
      <c r="BA46" s="705"/>
      <c r="BB46" s="227"/>
      <c r="BC46" s="227"/>
      <c r="BD46" s="227"/>
      <c r="BE46" s="227"/>
      <c r="BF46" s="227"/>
      <c r="BG46" s="227"/>
      <c r="BH46" s="227"/>
      <c r="BI46" s="227"/>
      <c r="BJ46" s="227"/>
      <c r="BK46" s="227"/>
      <c r="BL46" s="227"/>
      <c r="BM46" s="227"/>
      <c r="BN46" s="227"/>
      <c r="BO46" s="227"/>
      <c r="BP46" s="227"/>
      <c r="BQ46" s="227"/>
      <c r="BR46" s="227"/>
      <c r="BS46" s="227"/>
      <c r="BT46" s="227"/>
      <c r="BU46" s="227"/>
      <c r="BV46" s="227"/>
      <c r="BW46" s="227"/>
      <c r="BX46" s="227"/>
      <c r="BY46" s="227"/>
      <c r="BZ46" s="227"/>
      <c r="CA46" s="227"/>
    </row>
    <row r="47" spans="1:79" ht="15.75" customHeight="1">
      <c r="A47" s="722"/>
      <c r="B47" s="723"/>
      <c r="C47" s="723"/>
      <c r="D47" s="723"/>
      <c r="E47" s="723"/>
      <c r="F47" s="724"/>
      <c r="G47" s="243"/>
      <c r="H47" s="243"/>
      <c r="I47" s="243"/>
      <c r="J47" s="737"/>
      <c r="K47" s="737"/>
      <c r="L47" s="737"/>
      <c r="M47" s="740"/>
      <c r="N47" s="741"/>
      <c r="O47" s="751"/>
      <c r="P47" s="752"/>
      <c r="Q47" s="752"/>
      <c r="R47" s="753"/>
      <c r="S47" s="706"/>
      <c r="T47" s="707"/>
      <c r="U47" s="707"/>
      <c r="V47" s="707"/>
      <c r="W47" s="707"/>
      <c r="X47" s="707"/>
      <c r="Y47" s="707"/>
      <c r="Z47" s="708"/>
      <c r="AA47" s="755"/>
      <c r="AB47" s="757"/>
      <c r="AC47" s="752"/>
      <c r="AD47" s="752"/>
      <c r="AE47" s="753"/>
      <c r="AF47" s="706"/>
      <c r="AG47" s="707"/>
      <c r="AH47" s="707"/>
      <c r="AI47" s="707"/>
      <c r="AJ47" s="707"/>
      <c r="AK47" s="707"/>
      <c r="AL47" s="707"/>
      <c r="AM47" s="708"/>
      <c r="AN47" s="755"/>
      <c r="AO47" s="757"/>
      <c r="AP47" s="752"/>
      <c r="AQ47" s="752"/>
      <c r="AR47" s="753"/>
      <c r="AS47" s="706"/>
      <c r="AT47" s="707"/>
      <c r="AU47" s="707"/>
      <c r="AV47" s="707"/>
      <c r="AW47" s="707"/>
      <c r="AX47" s="707"/>
      <c r="AY47" s="707"/>
      <c r="AZ47" s="708"/>
      <c r="BA47" s="709"/>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row>
    <row r="48" spans="1:79" ht="15.75" customHeight="1">
      <c r="A48" s="742" t="s">
        <v>197</v>
      </c>
      <c r="B48" s="743"/>
      <c r="C48" s="743"/>
      <c r="D48" s="743"/>
      <c r="E48" s="743"/>
      <c r="F48" s="743"/>
      <c r="G48" s="743"/>
      <c r="H48" s="743"/>
      <c r="I48" s="743"/>
      <c r="J48" s="743"/>
      <c r="K48" s="743"/>
      <c r="L48" s="743"/>
      <c r="M48" s="743"/>
      <c r="N48" s="744"/>
      <c r="O48" s="725">
        <f>SUM(O18:R41)</f>
        <v>0</v>
      </c>
      <c r="P48" s="726"/>
      <c r="Q48" s="727"/>
      <c r="R48" s="728"/>
      <c r="S48" s="710">
        <f>SUM(S18:AA47)</f>
        <v>0</v>
      </c>
      <c r="T48" s="711"/>
      <c r="U48" s="711"/>
      <c r="V48" s="711"/>
      <c r="W48" s="711"/>
      <c r="X48" s="711"/>
      <c r="Y48" s="711"/>
      <c r="Z48" s="727"/>
      <c r="AA48" s="728"/>
      <c r="AB48" s="733">
        <f>SUM(AB18:AE41)</f>
        <v>0</v>
      </c>
      <c r="AC48" s="726"/>
      <c r="AD48" s="727"/>
      <c r="AE48" s="728"/>
      <c r="AF48" s="710">
        <f>SUM(AF18:AN47)</f>
        <v>0</v>
      </c>
      <c r="AG48" s="711"/>
      <c r="AH48" s="711"/>
      <c r="AI48" s="711"/>
      <c r="AJ48" s="711"/>
      <c r="AK48" s="711"/>
      <c r="AL48" s="711"/>
      <c r="AM48" s="727"/>
      <c r="AN48" s="728"/>
      <c r="AO48" s="733">
        <f>SUM(AO18:AR41)</f>
        <v>0</v>
      </c>
      <c r="AP48" s="726"/>
      <c r="AQ48" s="727"/>
      <c r="AR48" s="728"/>
      <c r="AS48" s="710">
        <f>SUM(AS18:BA47)</f>
        <v>0</v>
      </c>
      <c r="AT48" s="711"/>
      <c r="AU48" s="711"/>
      <c r="AV48" s="711"/>
      <c r="AW48" s="711"/>
      <c r="AX48" s="711"/>
      <c r="AY48" s="711"/>
      <c r="AZ48" s="711"/>
      <c r="BA48" s="712"/>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row>
    <row r="49" spans="1:79" ht="15.75" customHeight="1">
      <c r="A49" s="745"/>
      <c r="B49" s="746"/>
      <c r="C49" s="746"/>
      <c r="D49" s="746"/>
      <c r="E49" s="746"/>
      <c r="F49" s="746"/>
      <c r="G49" s="746"/>
      <c r="H49" s="746"/>
      <c r="I49" s="746"/>
      <c r="J49" s="746"/>
      <c r="K49" s="746"/>
      <c r="L49" s="746"/>
      <c r="M49" s="746"/>
      <c r="N49" s="747"/>
      <c r="O49" s="729"/>
      <c r="P49" s="730"/>
      <c r="Q49" s="731"/>
      <c r="R49" s="732"/>
      <c r="S49" s="713"/>
      <c r="T49" s="714"/>
      <c r="U49" s="714"/>
      <c r="V49" s="714"/>
      <c r="W49" s="714"/>
      <c r="X49" s="714"/>
      <c r="Y49" s="714"/>
      <c r="Z49" s="731"/>
      <c r="AA49" s="732"/>
      <c r="AB49" s="734"/>
      <c r="AC49" s="730"/>
      <c r="AD49" s="731"/>
      <c r="AE49" s="732"/>
      <c r="AF49" s="713"/>
      <c r="AG49" s="714"/>
      <c r="AH49" s="714"/>
      <c r="AI49" s="714"/>
      <c r="AJ49" s="714"/>
      <c r="AK49" s="714"/>
      <c r="AL49" s="714"/>
      <c r="AM49" s="731"/>
      <c r="AN49" s="732"/>
      <c r="AO49" s="734"/>
      <c r="AP49" s="730"/>
      <c r="AQ49" s="731"/>
      <c r="AR49" s="732"/>
      <c r="AS49" s="713"/>
      <c r="AT49" s="714"/>
      <c r="AU49" s="714"/>
      <c r="AV49" s="714"/>
      <c r="AW49" s="714"/>
      <c r="AX49" s="714"/>
      <c r="AY49" s="714"/>
      <c r="AZ49" s="714"/>
      <c r="BA49" s="715"/>
      <c r="BB49" s="227"/>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row>
    <row r="50" spans="1:79" ht="15.75" customHeight="1">
      <c r="A50" s="227"/>
      <c r="B50" s="227"/>
      <c r="C50" s="227"/>
      <c r="D50" s="227"/>
      <c r="E50" s="227"/>
      <c r="F50" s="227"/>
      <c r="G50" s="227"/>
      <c r="H50" s="227"/>
      <c r="I50" s="227"/>
      <c r="J50" s="227"/>
      <c r="K50" s="227"/>
      <c r="L50" s="227"/>
      <c r="M50" s="227"/>
      <c r="N50" s="227"/>
      <c r="O50" s="254"/>
      <c r="P50" s="254"/>
      <c r="Q50" s="254"/>
      <c r="R50" s="254"/>
      <c r="S50" s="255"/>
      <c r="T50" s="254"/>
      <c r="U50" s="254"/>
      <c r="V50" s="254"/>
      <c r="W50" s="254"/>
      <c r="X50" s="254"/>
      <c r="Y50" s="254"/>
      <c r="Z50" s="254"/>
      <c r="AA50" s="254"/>
      <c r="AB50" s="254"/>
      <c r="AC50" s="254"/>
      <c r="AD50" s="254"/>
      <c r="AE50" s="254"/>
      <c r="AF50" s="255"/>
      <c r="AG50" s="254"/>
      <c r="AH50" s="254"/>
      <c r="AI50" s="254"/>
      <c r="AJ50" s="254"/>
      <c r="AK50" s="254"/>
      <c r="AL50" s="254"/>
      <c r="AM50" s="254"/>
      <c r="AN50" s="254"/>
      <c r="AO50" s="254"/>
      <c r="AP50" s="254"/>
      <c r="AQ50" s="254"/>
      <c r="AR50" s="254"/>
      <c r="AS50" s="255"/>
      <c r="AT50" s="254"/>
      <c r="AU50" s="254"/>
      <c r="AV50" s="254"/>
      <c r="AW50" s="254"/>
      <c r="AX50" s="254"/>
      <c r="AY50" s="254"/>
      <c r="AZ50" s="254"/>
      <c r="BA50" s="254"/>
      <c r="BB50" s="227"/>
      <c r="BC50" s="227"/>
      <c r="BD50" s="227"/>
      <c r="BE50" s="227"/>
      <c r="BF50" s="227"/>
      <c r="BG50" s="227"/>
      <c r="BH50" s="227"/>
      <c r="BI50" s="227"/>
      <c r="BJ50" s="227"/>
      <c r="BK50" s="227"/>
      <c r="BL50" s="227"/>
      <c r="BM50" s="227"/>
      <c r="BN50" s="227"/>
      <c r="BO50" s="227"/>
      <c r="BP50" s="227"/>
      <c r="BQ50" s="227"/>
      <c r="BR50" s="227"/>
      <c r="BS50" s="227"/>
      <c r="BT50" s="227"/>
      <c r="BU50" s="227"/>
      <c r="BV50" s="227"/>
      <c r="BW50" s="227"/>
      <c r="BX50" s="227"/>
      <c r="BY50" s="227"/>
      <c r="BZ50" s="227"/>
      <c r="CA50" s="227"/>
    </row>
    <row r="51" spans="1:79" ht="15.75" customHeight="1">
      <c r="A51" s="227"/>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7"/>
      <c r="BR51" s="227"/>
      <c r="BS51" s="227"/>
      <c r="BT51" s="227"/>
      <c r="BU51" s="227"/>
      <c r="BV51" s="227"/>
      <c r="BW51" s="227"/>
      <c r="BX51" s="227"/>
      <c r="BY51" s="227"/>
      <c r="BZ51" s="227"/>
      <c r="CA51" s="227"/>
    </row>
    <row r="52" spans="1:79" ht="15.75" customHeight="1">
      <c r="A52" s="227"/>
      <c r="B52" s="227"/>
      <c r="C52" s="227"/>
      <c r="D52" s="227"/>
      <c r="E52" s="227"/>
      <c r="F52" s="227"/>
      <c r="G52" s="227"/>
      <c r="H52" s="227"/>
      <c r="I52" s="227"/>
      <c r="J52" s="227"/>
      <c r="K52" s="227"/>
      <c r="L52" s="227"/>
      <c r="M52" s="227"/>
      <c r="N52" s="227"/>
      <c r="O52" s="784" t="s">
        <v>230</v>
      </c>
      <c r="P52" s="786" t="s">
        <v>229</v>
      </c>
      <c r="Q52" s="786"/>
      <c r="R52" s="786"/>
      <c r="S52" s="786"/>
      <c r="T52" s="786"/>
      <c r="U52" s="786"/>
      <c r="V52" s="786"/>
      <c r="W52" s="786"/>
      <c r="X52" s="786"/>
      <c r="Y52" s="786"/>
      <c r="Z52" s="786"/>
      <c r="AA52" s="787"/>
      <c r="AB52" s="790"/>
      <c r="AC52" s="782"/>
      <c r="AD52" s="782"/>
      <c r="AE52" s="782"/>
      <c r="AF52" s="782"/>
      <c r="AG52" s="782"/>
      <c r="AH52" s="782"/>
      <c r="AI52" s="782"/>
      <c r="AJ52" s="782"/>
      <c r="AK52" s="782"/>
      <c r="AL52" s="782"/>
      <c r="AM52" s="782"/>
      <c r="AN52" s="791"/>
      <c r="AO52" s="782" t="s">
        <v>233</v>
      </c>
      <c r="AP52" s="782"/>
      <c r="AQ52" s="782"/>
      <c r="AR52" s="782"/>
      <c r="AS52" s="782"/>
      <c r="AT52" s="782"/>
      <c r="AU52" s="782"/>
      <c r="AV52" s="782"/>
      <c r="AW52" s="782"/>
      <c r="AX52" s="782"/>
      <c r="AY52" s="782"/>
      <c r="AZ52" s="782"/>
      <c r="BA52" s="783"/>
      <c r="BB52" s="227"/>
      <c r="BC52" s="227"/>
      <c r="BD52" s="227"/>
      <c r="BE52" s="227"/>
      <c r="BF52" s="227"/>
      <c r="BG52" s="227"/>
      <c r="BH52" s="227"/>
      <c r="BI52" s="227"/>
      <c r="BJ52" s="227"/>
      <c r="BK52" s="227"/>
      <c r="BL52" s="227"/>
      <c r="BM52" s="227"/>
      <c r="BN52" s="227"/>
      <c r="BO52" s="227"/>
      <c r="BP52" s="227"/>
      <c r="BQ52" s="227"/>
      <c r="BR52" s="227"/>
      <c r="BS52" s="227"/>
      <c r="BT52" s="227"/>
      <c r="BU52" s="227"/>
      <c r="BV52" s="227"/>
      <c r="BW52" s="227"/>
      <c r="BX52" s="227"/>
      <c r="BY52" s="227"/>
      <c r="BZ52" s="227"/>
      <c r="CA52" s="227"/>
    </row>
    <row r="53" spans="1:79" ht="15.75" customHeight="1">
      <c r="A53" s="227"/>
      <c r="B53" s="227"/>
      <c r="C53" s="227"/>
      <c r="D53" s="227"/>
      <c r="E53" s="227"/>
      <c r="F53" s="227"/>
      <c r="G53" s="227"/>
      <c r="H53" s="227"/>
      <c r="I53" s="227"/>
      <c r="J53" s="227"/>
      <c r="K53" s="227"/>
      <c r="L53" s="227"/>
      <c r="M53" s="227"/>
      <c r="N53" s="227"/>
      <c r="O53" s="775"/>
      <c r="P53" s="768"/>
      <c r="Q53" s="768"/>
      <c r="R53" s="768"/>
      <c r="S53" s="768"/>
      <c r="T53" s="768"/>
      <c r="U53" s="768"/>
      <c r="V53" s="768"/>
      <c r="W53" s="768"/>
      <c r="X53" s="768"/>
      <c r="Y53" s="768"/>
      <c r="Z53" s="768"/>
      <c r="AA53" s="769"/>
      <c r="AB53" s="778">
        <f>ROUNDDOWN((S48+AF48)/1000,0)</f>
        <v>0</v>
      </c>
      <c r="AC53" s="779"/>
      <c r="AD53" s="779"/>
      <c r="AE53" s="779"/>
      <c r="AF53" s="779"/>
      <c r="AG53" s="779"/>
      <c r="AH53" s="779"/>
      <c r="AI53" s="779"/>
      <c r="AJ53" s="779"/>
      <c r="AK53" s="779"/>
      <c r="AL53" s="759" t="s">
        <v>225</v>
      </c>
      <c r="AM53" s="759"/>
      <c r="AN53" s="760"/>
      <c r="AO53" s="759"/>
      <c r="AP53" s="759"/>
      <c r="AQ53" s="759"/>
      <c r="AR53" s="759"/>
      <c r="AS53" s="759"/>
      <c r="AT53" s="759"/>
      <c r="AU53" s="759"/>
      <c r="AV53" s="759"/>
      <c r="AW53" s="759"/>
      <c r="AX53" s="759"/>
      <c r="AY53" s="759"/>
      <c r="AZ53" s="759"/>
      <c r="BA53" s="764"/>
      <c r="BB53" s="227"/>
      <c r="BC53" s="227"/>
      <c r="BD53" s="227"/>
      <c r="BE53" s="227"/>
      <c r="BF53" s="227"/>
      <c r="BG53" s="227"/>
      <c r="BH53" s="227"/>
      <c r="BI53" s="227"/>
      <c r="BJ53" s="227"/>
      <c r="BK53" s="227"/>
      <c r="BL53" s="227"/>
      <c r="BM53" s="227"/>
      <c r="BN53" s="227"/>
      <c r="BO53" s="227"/>
      <c r="BP53" s="227"/>
      <c r="BQ53" s="227"/>
      <c r="BR53" s="227"/>
      <c r="BS53" s="227"/>
      <c r="BT53" s="227"/>
      <c r="BU53" s="227"/>
      <c r="BV53" s="227"/>
      <c r="BW53" s="227"/>
      <c r="BX53" s="227"/>
      <c r="BY53" s="227"/>
      <c r="BZ53" s="227"/>
      <c r="CA53" s="227"/>
    </row>
    <row r="54" spans="1:79" ht="15.75" customHeight="1">
      <c r="A54" s="227"/>
      <c r="B54" s="227"/>
      <c r="C54" s="227"/>
      <c r="D54" s="227"/>
      <c r="E54" s="227"/>
      <c r="F54" s="227"/>
      <c r="G54" s="227"/>
      <c r="H54" s="227"/>
      <c r="I54" s="227"/>
      <c r="J54" s="227"/>
      <c r="K54" s="227"/>
      <c r="L54" s="227"/>
      <c r="M54" s="227"/>
      <c r="N54" s="227"/>
      <c r="O54" s="775"/>
      <c r="P54" s="768"/>
      <c r="Q54" s="768"/>
      <c r="R54" s="768"/>
      <c r="S54" s="768"/>
      <c r="T54" s="768"/>
      <c r="U54" s="768"/>
      <c r="V54" s="768"/>
      <c r="W54" s="768"/>
      <c r="X54" s="768"/>
      <c r="Y54" s="768"/>
      <c r="Z54" s="768"/>
      <c r="AA54" s="769"/>
      <c r="AB54" s="778"/>
      <c r="AC54" s="779"/>
      <c r="AD54" s="779"/>
      <c r="AE54" s="779"/>
      <c r="AF54" s="779"/>
      <c r="AG54" s="779"/>
      <c r="AH54" s="779"/>
      <c r="AI54" s="779"/>
      <c r="AJ54" s="779"/>
      <c r="AK54" s="779"/>
      <c r="AL54" s="759"/>
      <c r="AM54" s="759"/>
      <c r="AN54" s="760"/>
      <c r="AO54" s="759"/>
      <c r="AP54" s="759"/>
      <c r="AQ54" s="759"/>
      <c r="AR54" s="759"/>
      <c r="AS54" s="759"/>
      <c r="AT54" s="759"/>
      <c r="AU54" s="759"/>
      <c r="AV54" s="759"/>
      <c r="AW54" s="759"/>
      <c r="AX54" s="759"/>
      <c r="AY54" s="759"/>
      <c r="AZ54" s="759"/>
      <c r="BA54" s="764"/>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27"/>
      <c r="CA54" s="227"/>
    </row>
    <row r="55" spans="1:79" ht="15.75" customHeight="1">
      <c r="A55" s="227"/>
      <c r="B55" s="227"/>
      <c r="C55" s="227"/>
      <c r="D55" s="227"/>
      <c r="E55" s="227"/>
      <c r="F55" s="227"/>
      <c r="G55" s="227"/>
      <c r="H55" s="227"/>
      <c r="I55" s="227"/>
      <c r="J55" s="227"/>
      <c r="K55" s="227"/>
      <c r="L55" s="227"/>
      <c r="M55" s="227"/>
      <c r="N55" s="227"/>
      <c r="O55" s="775"/>
      <c r="P55" s="768"/>
      <c r="Q55" s="768"/>
      <c r="R55" s="768"/>
      <c r="S55" s="768"/>
      <c r="T55" s="768"/>
      <c r="U55" s="768"/>
      <c r="V55" s="768"/>
      <c r="W55" s="768"/>
      <c r="X55" s="768"/>
      <c r="Y55" s="768"/>
      <c r="Z55" s="768"/>
      <c r="AA55" s="769"/>
      <c r="AB55" s="758" t="s">
        <v>226</v>
      </c>
      <c r="AC55" s="759"/>
      <c r="AD55" s="759"/>
      <c r="AE55" s="759"/>
      <c r="AF55" s="759"/>
      <c r="AG55" s="759"/>
      <c r="AH55" s="759"/>
      <c r="AI55" s="759"/>
      <c r="AJ55" s="759"/>
      <c r="AK55" s="759"/>
      <c r="AL55" s="759"/>
      <c r="AM55" s="759"/>
      <c r="AN55" s="760"/>
      <c r="AO55" s="758"/>
      <c r="AP55" s="759"/>
      <c r="AQ55" s="759"/>
      <c r="AR55" s="759"/>
      <c r="AS55" s="759"/>
      <c r="AT55" s="759"/>
      <c r="AU55" s="759"/>
      <c r="AV55" s="759"/>
      <c r="AW55" s="759"/>
      <c r="AX55" s="759"/>
      <c r="AY55" s="759"/>
      <c r="AZ55" s="759"/>
      <c r="BA55" s="764"/>
      <c r="BB55" s="227"/>
      <c r="BC55" s="227"/>
      <c r="BD55" s="227"/>
      <c r="BE55" s="227"/>
      <c r="BF55" s="227"/>
      <c r="BG55" s="227"/>
      <c r="BH55" s="227"/>
      <c r="BI55" s="227"/>
      <c r="BJ55" s="227"/>
      <c r="BK55" s="227"/>
      <c r="BL55" s="227"/>
      <c r="BM55" s="227"/>
      <c r="BN55" s="227"/>
      <c r="BO55" s="227"/>
      <c r="BP55" s="227"/>
      <c r="BQ55" s="227"/>
      <c r="BR55" s="227"/>
      <c r="BS55" s="227"/>
      <c r="BT55" s="227"/>
      <c r="BU55" s="227"/>
      <c r="BV55" s="227"/>
      <c r="BW55" s="227"/>
      <c r="BX55" s="227"/>
      <c r="BY55" s="227"/>
      <c r="BZ55" s="227"/>
      <c r="CA55" s="227"/>
    </row>
    <row r="56" spans="1:79" ht="15.75" customHeight="1">
      <c r="A56" s="227"/>
      <c r="B56" s="227"/>
      <c r="C56" s="227"/>
      <c r="D56" s="227"/>
      <c r="E56" s="227"/>
      <c r="F56" s="227"/>
      <c r="G56" s="227"/>
      <c r="H56" s="227"/>
      <c r="I56" s="227"/>
      <c r="J56" s="227"/>
      <c r="K56" s="227"/>
      <c r="L56" s="227"/>
      <c r="M56" s="227"/>
      <c r="N56" s="227"/>
      <c r="O56" s="785"/>
      <c r="P56" s="788"/>
      <c r="Q56" s="788"/>
      <c r="R56" s="788"/>
      <c r="S56" s="788"/>
      <c r="T56" s="788"/>
      <c r="U56" s="788"/>
      <c r="V56" s="788"/>
      <c r="W56" s="788"/>
      <c r="X56" s="788"/>
      <c r="Y56" s="788"/>
      <c r="Z56" s="788"/>
      <c r="AA56" s="789"/>
      <c r="AB56" s="758"/>
      <c r="AC56" s="759"/>
      <c r="AD56" s="759"/>
      <c r="AE56" s="759"/>
      <c r="AF56" s="759"/>
      <c r="AG56" s="759"/>
      <c r="AH56" s="759"/>
      <c r="AI56" s="759"/>
      <c r="AJ56" s="759"/>
      <c r="AK56" s="759"/>
      <c r="AL56" s="759"/>
      <c r="AM56" s="759"/>
      <c r="AN56" s="760"/>
      <c r="AO56" s="758"/>
      <c r="AP56" s="759"/>
      <c r="AQ56" s="759"/>
      <c r="AR56" s="759"/>
      <c r="AS56" s="759"/>
      <c r="AT56" s="759"/>
      <c r="AU56" s="759"/>
      <c r="AV56" s="759"/>
      <c r="AW56" s="759"/>
      <c r="AX56" s="759"/>
      <c r="AY56" s="759"/>
      <c r="AZ56" s="759"/>
      <c r="BA56" s="764"/>
      <c r="BB56" s="227"/>
      <c r="BC56" s="227"/>
      <c r="BD56" s="227"/>
      <c r="BE56" s="227"/>
      <c r="BF56" s="227"/>
      <c r="BG56" s="227"/>
      <c r="BH56" s="227"/>
      <c r="BI56" s="227"/>
      <c r="BJ56" s="227"/>
      <c r="BK56" s="227"/>
      <c r="BL56" s="227"/>
      <c r="BM56" s="227"/>
      <c r="BN56" s="227"/>
      <c r="BO56" s="227"/>
      <c r="BP56" s="227"/>
      <c r="BQ56" s="227"/>
      <c r="BR56" s="227"/>
      <c r="BS56" s="227"/>
      <c r="BT56" s="227"/>
      <c r="BU56" s="227"/>
      <c r="BV56" s="227"/>
      <c r="BW56" s="227"/>
      <c r="BX56" s="227"/>
      <c r="BY56" s="227"/>
      <c r="BZ56" s="227"/>
      <c r="CA56" s="227"/>
    </row>
    <row r="57" spans="1:79" ht="15.75" customHeight="1">
      <c r="A57" s="227"/>
      <c r="B57" s="227"/>
      <c r="C57" s="227"/>
      <c r="D57" s="227"/>
      <c r="E57" s="227"/>
      <c r="F57" s="227"/>
      <c r="G57" s="227"/>
      <c r="H57" s="227"/>
      <c r="I57" s="227"/>
      <c r="J57" s="227"/>
      <c r="K57" s="227"/>
      <c r="L57" s="227"/>
      <c r="M57" s="227"/>
      <c r="N57" s="227"/>
      <c r="O57" s="774" t="s">
        <v>232</v>
      </c>
      <c r="P57" s="766" t="s">
        <v>231</v>
      </c>
      <c r="Q57" s="766"/>
      <c r="R57" s="766"/>
      <c r="S57" s="766"/>
      <c r="T57" s="766"/>
      <c r="U57" s="766"/>
      <c r="V57" s="766"/>
      <c r="W57" s="766"/>
      <c r="X57" s="766"/>
      <c r="Y57" s="766"/>
      <c r="Z57" s="766"/>
      <c r="AA57" s="767"/>
      <c r="AB57" s="780"/>
      <c r="AC57" s="738"/>
      <c r="AD57" s="738"/>
      <c r="AE57" s="738"/>
      <c r="AF57" s="738"/>
      <c r="AG57" s="738"/>
      <c r="AH57" s="738"/>
      <c r="AI57" s="738"/>
      <c r="AJ57" s="738"/>
      <c r="AK57" s="738"/>
      <c r="AL57" s="738"/>
      <c r="AM57" s="738"/>
      <c r="AN57" s="781"/>
      <c r="AO57" s="758"/>
      <c r="AP57" s="759"/>
      <c r="AQ57" s="759"/>
      <c r="AR57" s="759"/>
      <c r="AS57" s="759"/>
      <c r="AT57" s="759"/>
      <c r="AU57" s="759"/>
      <c r="AV57" s="759"/>
      <c r="AW57" s="759"/>
      <c r="AX57" s="759"/>
      <c r="AY57" s="759"/>
      <c r="AZ57" s="759"/>
      <c r="BA57" s="764"/>
      <c r="BB57" s="227"/>
      <c r="BC57" s="227"/>
      <c r="BD57" s="227"/>
      <c r="BE57" s="227"/>
      <c r="BF57" s="227"/>
      <c r="BG57" s="227"/>
      <c r="BH57" s="227"/>
      <c r="BI57" s="227"/>
      <c r="BJ57" s="227"/>
      <c r="BK57" s="227"/>
      <c r="BL57" s="227"/>
      <c r="BM57" s="227"/>
      <c r="BN57" s="227"/>
      <c r="BO57" s="227"/>
      <c r="BP57" s="227"/>
      <c r="BQ57" s="227"/>
      <c r="BR57" s="227"/>
      <c r="BS57" s="227"/>
      <c r="BT57" s="227"/>
      <c r="BU57" s="227"/>
      <c r="BV57" s="227"/>
      <c r="BW57" s="227"/>
      <c r="BX57" s="227"/>
      <c r="BY57" s="227"/>
      <c r="BZ57" s="227"/>
      <c r="CA57" s="227"/>
    </row>
    <row r="58" spans="1:79" ht="15.75" customHeight="1">
      <c r="A58" s="227"/>
      <c r="B58" s="227"/>
      <c r="C58" s="227"/>
      <c r="D58" s="227"/>
      <c r="E58" s="227"/>
      <c r="F58" s="227"/>
      <c r="G58" s="227"/>
      <c r="H58" s="227"/>
      <c r="I58" s="227"/>
      <c r="J58" s="227"/>
      <c r="K58" s="227"/>
      <c r="L58" s="227"/>
      <c r="M58" s="227"/>
      <c r="N58" s="227"/>
      <c r="O58" s="775"/>
      <c r="P58" s="768"/>
      <c r="Q58" s="768"/>
      <c r="R58" s="768"/>
      <c r="S58" s="768"/>
      <c r="T58" s="768"/>
      <c r="U58" s="768"/>
      <c r="V58" s="768"/>
      <c r="W58" s="768"/>
      <c r="X58" s="768"/>
      <c r="Y58" s="768"/>
      <c r="Z58" s="768"/>
      <c r="AA58" s="769"/>
      <c r="AB58" s="778">
        <f>ROUNDDOWN(AS48/1000,0)</f>
        <v>0</v>
      </c>
      <c r="AC58" s="779"/>
      <c r="AD58" s="779"/>
      <c r="AE58" s="779"/>
      <c r="AF58" s="779"/>
      <c r="AG58" s="779"/>
      <c r="AH58" s="779"/>
      <c r="AI58" s="779"/>
      <c r="AJ58" s="779"/>
      <c r="AK58" s="779"/>
      <c r="AL58" s="759" t="s">
        <v>225</v>
      </c>
      <c r="AM58" s="759"/>
      <c r="AN58" s="760"/>
      <c r="AO58" s="778">
        <f>AB53-AB58</f>
        <v>0</v>
      </c>
      <c r="AP58" s="779"/>
      <c r="AQ58" s="779"/>
      <c r="AR58" s="779"/>
      <c r="AS58" s="779"/>
      <c r="AT58" s="779"/>
      <c r="AU58" s="779"/>
      <c r="AV58" s="779"/>
      <c r="AW58" s="779"/>
      <c r="AX58" s="779"/>
      <c r="AY58" s="759" t="s">
        <v>225</v>
      </c>
      <c r="AZ58" s="759"/>
      <c r="BA58" s="764"/>
      <c r="BB58" s="227"/>
      <c r="BC58" s="227"/>
      <c r="BD58" s="227"/>
      <c r="BE58" s="227"/>
      <c r="BF58" s="227"/>
      <c r="BG58" s="227"/>
      <c r="BH58" s="227"/>
      <c r="BI58" s="227"/>
      <c r="BJ58" s="227"/>
      <c r="BK58" s="227"/>
      <c r="BL58" s="227"/>
      <c r="BM58" s="227"/>
      <c r="BN58" s="227"/>
      <c r="BO58" s="227"/>
      <c r="BP58" s="227"/>
      <c r="BQ58" s="227"/>
      <c r="BR58" s="227"/>
      <c r="BS58" s="227"/>
      <c r="BT58" s="227"/>
      <c r="BU58" s="227"/>
      <c r="BV58" s="227"/>
      <c r="BW58" s="227"/>
      <c r="BX58" s="227"/>
      <c r="BY58" s="227"/>
      <c r="BZ58" s="227"/>
      <c r="CA58" s="227"/>
    </row>
    <row r="59" spans="1:79" ht="15.75" customHeight="1">
      <c r="A59" s="227"/>
      <c r="B59" s="227"/>
      <c r="C59" s="227"/>
      <c r="D59" s="227"/>
      <c r="E59" s="227"/>
      <c r="F59" s="227"/>
      <c r="G59" s="227"/>
      <c r="H59" s="227"/>
      <c r="I59" s="227"/>
      <c r="J59" s="227"/>
      <c r="K59" s="227"/>
      <c r="L59" s="227"/>
      <c r="M59" s="227"/>
      <c r="N59" s="227"/>
      <c r="O59" s="776"/>
      <c r="P59" s="770"/>
      <c r="Q59" s="770"/>
      <c r="R59" s="770"/>
      <c r="S59" s="770"/>
      <c r="T59" s="770"/>
      <c r="U59" s="770"/>
      <c r="V59" s="770"/>
      <c r="W59" s="770"/>
      <c r="X59" s="770"/>
      <c r="Y59" s="770"/>
      <c r="Z59" s="770"/>
      <c r="AA59" s="771"/>
      <c r="AB59" s="778"/>
      <c r="AC59" s="779"/>
      <c r="AD59" s="779"/>
      <c r="AE59" s="779"/>
      <c r="AF59" s="779"/>
      <c r="AG59" s="779"/>
      <c r="AH59" s="779"/>
      <c r="AI59" s="779"/>
      <c r="AJ59" s="779"/>
      <c r="AK59" s="779"/>
      <c r="AL59" s="759"/>
      <c r="AM59" s="759"/>
      <c r="AN59" s="760"/>
      <c r="AO59" s="778"/>
      <c r="AP59" s="779"/>
      <c r="AQ59" s="779"/>
      <c r="AR59" s="779"/>
      <c r="AS59" s="779"/>
      <c r="AT59" s="779"/>
      <c r="AU59" s="779"/>
      <c r="AV59" s="779"/>
      <c r="AW59" s="779"/>
      <c r="AX59" s="779"/>
      <c r="AY59" s="759"/>
      <c r="AZ59" s="759"/>
      <c r="BA59" s="764"/>
      <c r="BB59" s="227"/>
      <c r="BC59" s="227"/>
      <c r="BD59" s="227"/>
      <c r="BE59" s="227"/>
      <c r="BF59" s="227"/>
      <c r="BG59" s="227"/>
      <c r="BH59" s="227"/>
      <c r="BI59" s="227"/>
      <c r="BJ59" s="227"/>
      <c r="BK59" s="227"/>
      <c r="BL59" s="227"/>
      <c r="BM59" s="227"/>
      <c r="BN59" s="227"/>
      <c r="BO59" s="227"/>
      <c r="BP59" s="227"/>
      <c r="BQ59" s="227"/>
      <c r="BR59" s="227"/>
      <c r="BS59" s="227"/>
      <c r="BT59" s="227"/>
      <c r="BU59" s="227"/>
      <c r="BV59" s="227"/>
      <c r="BW59" s="227"/>
      <c r="BX59" s="227"/>
      <c r="BY59" s="227"/>
      <c r="BZ59" s="227"/>
      <c r="CA59" s="227"/>
    </row>
    <row r="60" spans="1:79" ht="15.75" customHeight="1">
      <c r="A60" s="227"/>
      <c r="B60" s="227"/>
      <c r="C60" s="227"/>
      <c r="D60" s="227"/>
      <c r="E60" s="227"/>
      <c r="F60" s="227"/>
      <c r="G60" s="227"/>
      <c r="H60" s="227"/>
      <c r="I60" s="227"/>
      <c r="J60" s="227"/>
      <c r="K60" s="227"/>
      <c r="L60" s="227"/>
      <c r="M60" s="227"/>
      <c r="N60" s="227"/>
      <c r="O60" s="776"/>
      <c r="P60" s="770"/>
      <c r="Q60" s="770"/>
      <c r="R60" s="770"/>
      <c r="S60" s="770"/>
      <c r="T60" s="770"/>
      <c r="U60" s="770"/>
      <c r="V60" s="770"/>
      <c r="W60" s="770"/>
      <c r="X60" s="770"/>
      <c r="Y60" s="770"/>
      <c r="Z60" s="770"/>
      <c r="AA60" s="771"/>
      <c r="AB60" s="758" t="s">
        <v>227</v>
      </c>
      <c r="AC60" s="759"/>
      <c r="AD60" s="759"/>
      <c r="AE60" s="759"/>
      <c r="AF60" s="759"/>
      <c r="AG60" s="759"/>
      <c r="AH60" s="759"/>
      <c r="AI60" s="759"/>
      <c r="AJ60" s="759"/>
      <c r="AK60" s="759"/>
      <c r="AL60" s="759"/>
      <c r="AM60" s="759"/>
      <c r="AN60" s="760"/>
      <c r="AO60" s="759" t="s">
        <v>228</v>
      </c>
      <c r="AP60" s="759"/>
      <c r="AQ60" s="759"/>
      <c r="AR60" s="759"/>
      <c r="AS60" s="759"/>
      <c r="AT60" s="759"/>
      <c r="AU60" s="759"/>
      <c r="AV60" s="759"/>
      <c r="AW60" s="759"/>
      <c r="AX60" s="759"/>
      <c r="AY60" s="759"/>
      <c r="AZ60" s="759"/>
      <c r="BA60" s="764"/>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row>
    <row r="61" spans="1:79" ht="15.75" customHeight="1">
      <c r="A61" s="227"/>
      <c r="B61" s="227"/>
      <c r="C61" s="227"/>
      <c r="D61" s="227"/>
      <c r="E61" s="227"/>
      <c r="F61" s="227"/>
      <c r="G61" s="227"/>
      <c r="H61" s="227"/>
      <c r="I61" s="227"/>
      <c r="J61" s="227"/>
      <c r="K61" s="227"/>
      <c r="L61" s="227"/>
      <c r="M61" s="227"/>
      <c r="N61" s="227"/>
      <c r="O61" s="777"/>
      <c r="P61" s="772"/>
      <c r="Q61" s="772"/>
      <c r="R61" s="772"/>
      <c r="S61" s="772"/>
      <c r="T61" s="772"/>
      <c r="U61" s="772"/>
      <c r="V61" s="772"/>
      <c r="W61" s="772"/>
      <c r="X61" s="772"/>
      <c r="Y61" s="772"/>
      <c r="Z61" s="772"/>
      <c r="AA61" s="773"/>
      <c r="AB61" s="761"/>
      <c r="AC61" s="762"/>
      <c r="AD61" s="762"/>
      <c r="AE61" s="762"/>
      <c r="AF61" s="762"/>
      <c r="AG61" s="762"/>
      <c r="AH61" s="762"/>
      <c r="AI61" s="762"/>
      <c r="AJ61" s="762"/>
      <c r="AK61" s="762"/>
      <c r="AL61" s="762"/>
      <c r="AM61" s="762"/>
      <c r="AN61" s="763"/>
      <c r="AO61" s="762"/>
      <c r="AP61" s="762"/>
      <c r="AQ61" s="762"/>
      <c r="AR61" s="762"/>
      <c r="AS61" s="762"/>
      <c r="AT61" s="762"/>
      <c r="AU61" s="762"/>
      <c r="AV61" s="762"/>
      <c r="AW61" s="762"/>
      <c r="AX61" s="762"/>
      <c r="AY61" s="762"/>
      <c r="AZ61" s="762"/>
      <c r="BA61" s="765"/>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row>
    <row r="62" spans="1:79" ht="15.75" customHeight="1">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227"/>
      <c r="BJ62" s="227"/>
      <c r="BK62" s="227"/>
      <c r="BL62" s="227"/>
      <c r="BM62" s="227"/>
      <c r="BN62" s="227"/>
      <c r="BO62" s="227"/>
      <c r="BP62" s="227"/>
      <c r="BQ62" s="227"/>
      <c r="BR62" s="227"/>
      <c r="BS62" s="227"/>
      <c r="BT62" s="227"/>
      <c r="BU62" s="227"/>
      <c r="BV62" s="227"/>
      <c r="BW62" s="227"/>
      <c r="BX62" s="227"/>
      <c r="BY62" s="227"/>
      <c r="BZ62" s="227"/>
      <c r="CA62" s="227"/>
    </row>
    <row r="63" spans="1:79" ht="8.1" hidden="1" customHeight="1">
      <c r="A63" s="227"/>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row>
    <row r="64" spans="1:79" ht="8.1" hidden="1" customHeight="1">
      <c r="A64" s="227"/>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row>
    <row r="65" spans="1:79" ht="8.1" hidden="1" customHeight="1">
      <c r="A65" s="227"/>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227"/>
      <c r="BZ65" s="227"/>
      <c r="CA65" s="227"/>
    </row>
    <row r="66" spans="1:79" ht="8.1" hidden="1" customHeight="1">
      <c r="A66" s="227"/>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c r="BA66" s="227"/>
      <c r="BB66" s="227"/>
      <c r="BC66" s="227"/>
      <c r="BD66" s="227"/>
      <c r="BE66" s="227"/>
      <c r="BF66" s="227"/>
      <c r="BG66" s="227"/>
      <c r="BH66" s="227"/>
      <c r="BI66" s="227"/>
      <c r="BJ66" s="227"/>
      <c r="BK66" s="227"/>
      <c r="BL66" s="227"/>
      <c r="BM66" s="227"/>
      <c r="BN66" s="227"/>
      <c r="BO66" s="227"/>
      <c r="BP66" s="227"/>
      <c r="BQ66" s="227"/>
      <c r="BR66" s="227"/>
      <c r="BS66" s="227"/>
      <c r="BT66" s="227"/>
      <c r="BU66" s="227"/>
      <c r="BV66" s="227"/>
      <c r="BW66" s="227"/>
      <c r="BX66" s="227"/>
      <c r="BY66" s="227"/>
      <c r="BZ66" s="227"/>
      <c r="CA66" s="227"/>
    </row>
    <row r="67" spans="1:79" ht="8.1" hidden="1" customHeight="1">
      <c r="A67" s="227"/>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c r="BA67" s="227"/>
      <c r="BB67" s="227"/>
      <c r="BC67" s="227"/>
      <c r="BD67" s="227"/>
      <c r="BE67" s="227"/>
      <c r="BF67" s="227"/>
      <c r="BG67" s="227"/>
      <c r="BH67" s="227"/>
      <c r="BI67" s="227"/>
      <c r="BJ67" s="227"/>
      <c r="BK67" s="227"/>
      <c r="BL67" s="227"/>
      <c r="BM67" s="227"/>
      <c r="BN67" s="227"/>
      <c r="BO67" s="227"/>
      <c r="BP67" s="227"/>
      <c r="BQ67" s="227"/>
      <c r="BR67" s="227"/>
      <c r="BS67" s="227"/>
      <c r="BT67" s="227"/>
      <c r="BU67" s="227"/>
      <c r="BV67" s="227"/>
      <c r="BW67" s="227"/>
      <c r="BX67" s="227"/>
      <c r="BY67" s="227"/>
      <c r="BZ67" s="227"/>
      <c r="CA67" s="227"/>
    </row>
    <row r="68" spans="1:79" ht="8.1" hidden="1" customHeight="1">
      <c r="A68" s="227"/>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c r="BB68" s="227"/>
      <c r="BC68" s="227"/>
      <c r="BD68" s="227"/>
      <c r="BE68" s="227"/>
      <c r="BF68" s="227"/>
      <c r="BG68" s="227"/>
      <c r="BH68" s="227"/>
      <c r="BI68" s="227"/>
      <c r="BJ68" s="227"/>
      <c r="BK68" s="227"/>
      <c r="BL68" s="227"/>
      <c r="BM68" s="227"/>
      <c r="BN68" s="227"/>
      <c r="BO68" s="227"/>
      <c r="BP68" s="227"/>
      <c r="BQ68" s="227"/>
      <c r="BR68" s="227"/>
      <c r="BS68" s="227"/>
      <c r="BT68" s="227"/>
      <c r="BU68" s="227"/>
      <c r="BV68" s="227"/>
      <c r="BW68" s="227"/>
      <c r="BX68" s="227"/>
      <c r="BY68" s="227"/>
      <c r="BZ68" s="227"/>
      <c r="CA68" s="227"/>
    </row>
    <row r="69" spans="1:79" ht="8.1" hidden="1" customHeight="1">
      <c r="A69" s="227"/>
      <c r="B69" s="227"/>
      <c r="C69" s="227"/>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7"/>
      <c r="AZ69" s="227"/>
      <c r="BA69" s="227"/>
      <c r="BB69" s="227"/>
      <c r="BC69" s="227"/>
      <c r="BD69" s="227"/>
      <c r="BE69" s="227"/>
      <c r="BF69" s="227"/>
      <c r="BG69" s="227"/>
      <c r="BH69" s="227"/>
      <c r="BI69" s="227"/>
      <c r="BJ69" s="227"/>
      <c r="BK69" s="227"/>
      <c r="BL69" s="227"/>
      <c r="BM69" s="227"/>
      <c r="BN69" s="227"/>
      <c r="BO69" s="227"/>
      <c r="BP69" s="227"/>
      <c r="BQ69" s="227"/>
      <c r="BR69" s="227"/>
      <c r="BS69" s="227"/>
      <c r="BT69" s="227"/>
      <c r="BU69" s="227"/>
      <c r="BV69" s="227"/>
      <c r="BW69" s="227"/>
      <c r="BX69" s="227"/>
      <c r="BY69" s="227"/>
      <c r="BZ69" s="227"/>
      <c r="CA69" s="227"/>
    </row>
    <row r="70" spans="1:79" ht="8.1" hidden="1" customHeight="1">
      <c r="A70" s="227"/>
      <c r="B70" s="227"/>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27"/>
      <c r="BA70" s="227"/>
      <c r="BB70" s="227"/>
      <c r="BC70" s="227"/>
      <c r="BD70" s="227"/>
      <c r="BE70" s="227"/>
      <c r="BF70" s="227"/>
      <c r="BG70" s="227"/>
      <c r="BH70" s="227"/>
      <c r="BI70" s="227"/>
      <c r="BJ70" s="227"/>
      <c r="BK70" s="227"/>
      <c r="BL70" s="227"/>
      <c r="BM70" s="227"/>
      <c r="BN70" s="227"/>
      <c r="BO70" s="227"/>
      <c r="BP70" s="227"/>
      <c r="BQ70" s="227"/>
      <c r="BR70" s="227"/>
      <c r="BS70" s="227"/>
      <c r="BT70" s="227"/>
      <c r="BU70" s="227"/>
      <c r="BV70" s="227"/>
      <c r="BW70" s="227"/>
      <c r="BX70" s="227"/>
      <c r="BY70" s="227"/>
      <c r="BZ70" s="227"/>
      <c r="CA70" s="227"/>
    </row>
    <row r="71" spans="1:79" ht="8.1" hidden="1" customHeight="1">
      <c r="A71" s="227"/>
      <c r="B71" s="227"/>
      <c r="C71" s="2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7"/>
      <c r="BO71" s="227"/>
      <c r="BP71" s="227"/>
      <c r="BQ71" s="227"/>
      <c r="BR71" s="227"/>
      <c r="BS71" s="227"/>
      <c r="BT71" s="227"/>
      <c r="BU71" s="227"/>
      <c r="BV71" s="227"/>
      <c r="BW71" s="227"/>
      <c r="BX71" s="227"/>
      <c r="BY71" s="227"/>
      <c r="BZ71" s="227"/>
      <c r="CA71" s="227"/>
    </row>
    <row r="72" spans="1:79" ht="8.1" hidden="1" customHeight="1">
      <c r="A72" s="227"/>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7"/>
      <c r="BR72" s="227"/>
      <c r="BS72" s="227"/>
      <c r="BT72" s="227"/>
      <c r="BU72" s="227"/>
      <c r="BV72" s="227"/>
      <c r="BW72" s="227"/>
      <c r="BX72" s="227"/>
      <c r="BY72" s="227"/>
      <c r="BZ72" s="227"/>
      <c r="CA72" s="227"/>
    </row>
    <row r="73" spans="1:79" ht="8.1" hidden="1" customHeight="1"/>
    <row r="74" spans="1:79" ht="8.1" hidden="1" customHeight="1"/>
    <row r="75" spans="1:79" ht="8.1" hidden="1" customHeight="1"/>
    <row r="76" spans="1:79" ht="8.1" hidden="1" customHeight="1"/>
    <row r="77" spans="1:79" ht="8.1" hidden="1" customHeight="1"/>
    <row r="78" spans="1:79" ht="8.1" hidden="1" customHeight="1"/>
    <row r="79" spans="1:79" ht="8.1" hidden="1" customHeight="1"/>
    <row r="80" spans="1:79" ht="8.1" hidden="1" customHeight="1"/>
    <row r="81" ht="8.1" hidden="1" customHeight="1"/>
    <row r="82" ht="8.1" hidden="1" customHeight="1"/>
    <row r="83" ht="8.1" hidden="1" customHeight="1"/>
    <row r="84" ht="8.1" hidden="1" customHeight="1"/>
    <row r="85" ht="8.1" hidden="1" customHeight="1"/>
    <row r="86" ht="8.1" hidden="1" customHeight="1"/>
    <row r="87" ht="8.1" hidden="1" customHeight="1"/>
    <row r="88" ht="8.1" hidden="1" customHeight="1"/>
    <row r="89" ht="8.1" hidden="1" customHeight="1"/>
    <row r="90" ht="8.1" hidden="1" customHeight="1"/>
    <row r="91" ht="8.1" hidden="1" customHeight="1"/>
    <row r="92" ht="8.1" hidden="1" customHeight="1"/>
    <row r="93" ht="8.1" hidden="1" customHeight="1"/>
    <row r="94" ht="8.1" hidden="1" customHeight="1"/>
    <row r="95" ht="8.1" hidden="1" customHeight="1"/>
    <row r="96" ht="8.1" hidden="1" customHeight="1"/>
    <row r="97" ht="8.1" hidden="1" customHeight="1"/>
    <row r="98" ht="8.1" hidden="1" customHeight="1"/>
    <row r="99" ht="8.1" hidden="1" customHeight="1"/>
    <row r="100" ht="8.1" hidden="1" customHeight="1"/>
    <row r="101" ht="8.1" hidden="1" customHeight="1"/>
    <row r="102" ht="8.1" hidden="1" customHeight="1"/>
    <row r="103" ht="8.1" hidden="1" customHeight="1"/>
    <row r="104" ht="8.1" hidden="1" customHeight="1"/>
    <row r="105" ht="8.1" hidden="1" customHeight="1"/>
    <row r="106" ht="8.1" hidden="1" customHeight="1"/>
    <row r="107" ht="8.1" hidden="1" customHeight="1"/>
    <row r="108" ht="8.1" hidden="1" customHeight="1"/>
    <row r="109" ht="8.1" hidden="1" customHeight="1"/>
    <row r="110" ht="8.1" hidden="1" customHeight="1"/>
    <row r="111" ht="8.1" hidden="1" customHeight="1"/>
    <row r="112" ht="8.1" hidden="1" customHeight="1"/>
    <row r="113" ht="8.1" hidden="1" customHeight="1"/>
    <row r="114" ht="8.1" hidden="1" customHeight="1"/>
    <row r="115" ht="8.1" hidden="1" customHeight="1"/>
    <row r="116" ht="8.1" hidden="1" customHeight="1"/>
    <row r="117" ht="8.1" hidden="1" customHeight="1"/>
    <row r="118" ht="8.1" hidden="1" customHeight="1"/>
    <row r="119" ht="8.1" hidden="1" customHeight="1"/>
    <row r="120" ht="8.1" hidden="1" customHeight="1"/>
    <row r="121" ht="8.1" hidden="1" customHeight="1"/>
    <row r="122" ht="8.1" hidden="1" customHeight="1"/>
    <row r="123" ht="8.1" hidden="1" customHeight="1"/>
    <row r="124" ht="8.1" hidden="1" customHeight="1"/>
    <row r="125" ht="8.1" hidden="1" customHeight="1"/>
    <row r="126" ht="8.1" hidden="1" customHeight="1"/>
    <row r="127" ht="8.1" hidden="1" customHeight="1"/>
    <row r="128" ht="8.1" hidden="1" customHeight="1"/>
    <row r="129" ht="8.1" hidden="1" customHeight="1"/>
    <row r="130" ht="9.9499999999999993" hidden="1" customHeight="1"/>
    <row r="131" ht="9.9499999999999993" hidden="1" customHeight="1"/>
    <row r="132" ht="9.9499999999999993" hidden="1" customHeight="1"/>
    <row r="133" ht="9.9499999999999993" hidden="1" customHeight="1"/>
    <row r="134" ht="9.9499999999999993" hidden="1" customHeight="1"/>
    <row r="135" ht="9.9499999999999993" hidden="1" customHeight="1"/>
    <row r="136" ht="9.9499999999999993" hidden="1" customHeight="1"/>
    <row r="137" ht="9.9499999999999993" hidden="1" customHeight="1"/>
    <row r="138" ht="9.9499999999999993" hidden="1" customHeight="1"/>
    <row r="139" ht="9.9499999999999993" hidden="1" customHeight="1"/>
    <row r="140" ht="9.9499999999999993" hidden="1" customHeight="1"/>
    <row r="141" ht="9.9499999999999993" hidden="1" customHeight="1"/>
    <row r="142" ht="9.9499999999999993" hidden="1" customHeight="1"/>
    <row r="143" ht="9.9499999999999993" hidden="1" customHeight="1"/>
    <row r="144" ht="9.9499999999999993" hidden="1" customHeight="1"/>
    <row r="145" ht="9.9499999999999993" hidden="1" customHeight="1"/>
    <row r="146" ht="9.9499999999999993" hidden="1" customHeight="1"/>
    <row r="147" ht="9.9499999999999993" hidden="1" customHeight="1"/>
    <row r="148" ht="9.9499999999999993" hidden="1" customHeight="1"/>
    <row r="149" ht="9.9499999999999993" hidden="1" customHeight="1"/>
    <row r="150" ht="9.9499999999999993" hidden="1" customHeight="1"/>
    <row r="151" ht="9.9499999999999993" hidden="1" customHeight="1"/>
    <row r="152" ht="9.9499999999999993" hidden="1" customHeight="1"/>
    <row r="153" ht="9.9499999999999993" hidden="1" customHeight="1"/>
    <row r="154" ht="9.9499999999999993" hidden="1" customHeight="1"/>
    <row r="155" ht="9.9499999999999993" hidden="1" customHeight="1"/>
    <row r="156" ht="9.9499999999999993" hidden="1" customHeight="1"/>
    <row r="157" ht="9.9499999999999993" hidden="1" customHeight="1"/>
    <row r="158" ht="9.9499999999999993" hidden="1" customHeight="1"/>
    <row r="159" ht="9.9499999999999993" hidden="1" customHeight="1"/>
    <row r="160" ht="9.9499999999999993" hidden="1" customHeight="1"/>
    <row r="161" ht="9.9499999999999993" hidden="1" customHeight="1"/>
    <row r="162" ht="9.9499999999999993" hidden="1" customHeight="1"/>
    <row r="163" ht="9.9499999999999993" hidden="1" customHeight="1"/>
    <row r="164" ht="9.9499999999999993" hidden="1" customHeight="1"/>
    <row r="165" ht="9.9499999999999993" hidden="1" customHeight="1"/>
    <row r="166" ht="9.9499999999999993" hidden="1" customHeight="1"/>
    <row r="167" ht="9.9499999999999993" hidden="1" customHeight="1"/>
    <row r="168" ht="9.9499999999999993" hidden="1" customHeight="1"/>
    <row r="169" ht="9.9499999999999993" hidden="1" customHeight="1"/>
    <row r="170" ht="9.9499999999999993" hidden="1" customHeight="1"/>
    <row r="171" ht="9.9499999999999993" hidden="1" customHeight="1"/>
    <row r="172" ht="9.9499999999999993" hidden="1" customHeight="1"/>
    <row r="173" ht="9.9499999999999993" hidden="1" customHeight="1"/>
    <row r="174" ht="9.9499999999999993" hidden="1" customHeight="1"/>
    <row r="175" ht="9.9499999999999993" hidden="1" customHeight="1"/>
    <row r="176" ht="9.9499999999999993" hidden="1" customHeight="1"/>
    <row r="177" ht="9.9499999999999993" hidden="1" customHeight="1"/>
    <row r="178" ht="9.9499999999999993" hidden="1" customHeight="1"/>
    <row r="179" ht="9.9499999999999993" hidden="1" customHeight="1"/>
    <row r="180" ht="9.9499999999999993" hidden="1" customHeight="1"/>
    <row r="181" ht="9.9499999999999993" hidden="1" customHeight="1"/>
    <row r="182" ht="9.9499999999999993" hidden="1" customHeight="1"/>
    <row r="183" ht="9.9499999999999993" hidden="1" customHeight="1"/>
    <row r="184" ht="9.9499999999999993" hidden="1" customHeight="1"/>
    <row r="185" ht="9.9499999999999993" hidden="1" customHeight="1"/>
    <row r="186" ht="9.9499999999999993" hidden="1" customHeight="1"/>
    <row r="187" ht="9.9499999999999993" hidden="1" customHeight="1"/>
    <row r="188" ht="9.9499999999999993" hidden="1" customHeight="1"/>
    <row r="189" ht="9.9499999999999993" hidden="1" customHeight="1"/>
    <row r="190" ht="9.9499999999999993" hidden="1" customHeight="1"/>
    <row r="191" ht="9.9499999999999993" hidden="1" customHeight="1"/>
    <row r="192" ht="9.9499999999999993" hidden="1" customHeight="1"/>
    <row r="193" ht="9.9499999999999993" hidden="1" customHeight="1"/>
    <row r="194" ht="9.9499999999999993" hidden="1" customHeight="1"/>
    <row r="195" ht="9.9499999999999993" hidden="1" customHeight="1"/>
    <row r="196" ht="9.9499999999999993" hidden="1" customHeight="1"/>
    <row r="197" ht="9.9499999999999993" hidden="1" customHeight="1"/>
    <row r="198" ht="9.9499999999999993" hidden="1" customHeight="1"/>
    <row r="199" ht="9.9499999999999993" hidden="1" customHeight="1"/>
    <row r="200" ht="9.9499999999999993" hidden="1" customHeight="1"/>
    <row r="201" ht="9.9499999999999993" hidden="1" customHeight="1"/>
    <row r="202" ht="9.9499999999999993" hidden="1" customHeight="1"/>
    <row r="203" ht="9.9499999999999993" hidden="1" customHeight="1"/>
    <row r="204" ht="9.9499999999999993" hidden="1" customHeight="1"/>
    <row r="205" ht="9.9499999999999993" hidden="1" customHeight="1"/>
    <row r="206" ht="9.9499999999999993" hidden="1" customHeight="1"/>
    <row r="207" ht="9.9499999999999993" hidden="1" customHeight="1"/>
    <row r="208" ht="9.9499999999999993" hidden="1" customHeight="1"/>
    <row r="209" ht="9.9499999999999993" hidden="1" customHeight="1"/>
    <row r="210" ht="9.9499999999999993" hidden="1" customHeight="1"/>
    <row r="211" ht="9.9499999999999993" hidden="1" customHeight="1"/>
    <row r="212" ht="9.9499999999999993" hidden="1" customHeight="1"/>
    <row r="213" ht="9.9499999999999993" hidden="1" customHeight="1"/>
    <row r="214" ht="9.9499999999999993" hidden="1" customHeight="1"/>
    <row r="215" ht="9.9499999999999993" hidden="1" customHeight="1"/>
    <row r="216" ht="9.9499999999999993" hidden="1" customHeight="1"/>
    <row r="217" ht="9.9499999999999993" hidden="1" customHeight="1"/>
    <row r="218" ht="9.9499999999999993" hidden="1" customHeight="1"/>
    <row r="219" ht="9.9499999999999993" hidden="1" customHeight="1"/>
    <row r="220" ht="9.9499999999999993" hidden="1" customHeight="1"/>
    <row r="221" ht="9.9499999999999993" hidden="1" customHeight="1"/>
    <row r="222" ht="9.9499999999999993" hidden="1" customHeight="1"/>
    <row r="223" ht="9.9499999999999993" hidden="1" customHeight="1"/>
    <row r="224" ht="9.9499999999999993" hidden="1" customHeight="1"/>
    <row r="225" ht="9.9499999999999993" hidden="1" customHeight="1"/>
    <row r="226" ht="9.9499999999999993" hidden="1" customHeight="1"/>
    <row r="227" ht="9.9499999999999993" hidden="1" customHeight="1"/>
    <row r="228" ht="9.9499999999999993" hidden="1" customHeight="1"/>
    <row r="229" ht="9.9499999999999993" hidden="1" customHeight="1"/>
    <row r="230" ht="9.9499999999999993" hidden="1" customHeight="1"/>
    <row r="231" ht="9.9499999999999993" hidden="1" customHeight="1"/>
    <row r="232" ht="9.9499999999999993" hidden="1" customHeight="1"/>
    <row r="233" ht="9.9499999999999993" hidden="1" customHeight="1"/>
    <row r="234" ht="9.9499999999999993" hidden="1" customHeight="1"/>
    <row r="235" ht="9.9499999999999993" hidden="1" customHeight="1"/>
    <row r="236" ht="9.9499999999999993" hidden="1" customHeight="1"/>
    <row r="237" ht="9.9499999999999993" hidden="1" customHeight="1"/>
    <row r="238" ht="9.9499999999999993" hidden="1" customHeight="1"/>
    <row r="239" ht="9.9499999999999993" hidden="1" customHeight="1"/>
    <row r="240" ht="9.9499999999999993" hidden="1" customHeight="1"/>
    <row r="241" ht="9.9499999999999993" hidden="1" customHeight="1"/>
    <row r="242" ht="9.9499999999999993" hidden="1" customHeight="1"/>
    <row r="243" ht="9.9499999999999993" hidden="1" customHeight="1"/>
    <row r="244" ht="9.9499999999999993" hidden="1" customHeight="1"/>
    <row r="245" ht="9.9499999999999993" hidden="1" customHeight="1"/>
    <row r="246" ht="9.9499999999999993" hidden="1" customHeight="1"/>
    <row r="247" ht="9.9499999999999993" hidden="1" customHeight="1"/>
    <row r="248" ht="9.9499999999999993" hidden="1" customHeight="1"/>
    <row r="249" ht="9.9499999999999993" hidden="1" customHeight="1"/>
    <row r="250" ht="9.9499999999999993" hidden="1" customHeight="1"/>
    <row r="251" ht="9.9499999999999993" hidden="1" customHeight="1"/>
    <row r="252" ht="9.9499999999999993" hidden="1" customHeight="1"/>
    <row r="253" ht="9.9499999999999993" hidden="1" customHeight="1"/>
    <row r="254" ht="9.9499999999999993" hidden="1" customHeight="1"/>
  </sheetData>
  <sheetProtection sheet="1" objects="1" scenarios="1" selectLockedCells="1"/>
  <mergeCells count="197">
    <mergeCell ref="AO38:AR39"/>
    <mergeCell ref="AO40:AR41"/>
    <mergeCell ref="S36:AA37"/>
    <mergeCell ref="S38:AA39"/>
    <mergeCell ref="S40:AA41"/>
    <mergeCell ref="AB40:AE41"/>
    <mergeCell ref="AS36:BA37"/>
    <mergeCell ref="AS38:BA39"/>
    <mergeCell ref="AS40:BA41"/>
    <mergeCell ref="AF36:AN37"/>
    <mergeCell ref="AO36:AR37"/>
    <mergeCell ref="AF38:AN39"/>
    <mergeCell ref="AF40:AN41"/>
    <mergeCell ref="AO34:AR35"/>
    <mergeCell ref="AS26:BA27"/>
    <mergeCell ref="AS28:BA29"/>
    <mergeCell ref="AO24:AR25"/>
    <mergeCell ref="AO26:AR27"/>
    <mergeCell ref="AF24:AN25"/>
    <mergeCell ref="AF32:AN33"/>
    <mergeCell ref="AF26:AN27"/>
    <mergeCell ref="AF28:AN29"/>
    <mergeCell ref="AF30:AN31"/>
    <mergeCell ref="AS30:BA31"/>
    <mergeCell ref="AF34:AN35"/>
    <mergeCell ref="AS24:BA25"/>
    <mergeCell ref="AS32:BA33"/>
    <mergeCell ref="AS34:BA35"/>
    <mergeCell ref="AO28:AR29"/>
    <mergeCell ref="AO30:AR31"/>
    <mergeCell ref="AO32:AR33"/>
    <mergeCell ref="S20:AA21"/>
    <mergeCell ref="O30:R31"/>
    <mergeCell ref="O32:R33"/>
    <mergeCell ref="AB36:AE37"/>
    <mergeCell ref="AB38:AE39"/>
    <mergeCell ref="AB32:AE33"/>
    <mergeCell ref="AB30:AE31"/>
    <mergeCell ref="O34:R35"/>
    <mergeCell ref="O36:R37"/>
    <mergeCell ref="O38:R39"/>
    <mergeCell ref="S28:AA29"/>
    <mergeCell ref="S30:AA31"/>
    <mergeCell ref="AB34:AE35"/>
    <mergeCell ref="S24:AA25"/>
    <mergeCell ref="S32:AA33"/>
    <mergeCell ref="S34:AA35"/>
    <mergeCell ref="I8:N9"/>
    <mergeCell ref="O8:BA9"/>
    <mergeCell ref="O10:AA11"/>
    <mergeCell ref="AB10:AN11"/>
    <mergeCell ref="O12:AA16"/>
    <mergeCell ref="O18:R19"/>
    <mergeCell ref="S18:AA19"/>
    <mergeCell ref="AB12:AN16"/>
    <mergeCell ref="AS18:BA19"/>
    <mergeCell ref="AO10:BA11"/>
    <mergeCell ref="AF17:AN17"/>
    <mergeCell ref="AO17:AR17"/>
    <mergeCell ref="AF18:AN19"/>
    <mergeCell ref="S17:AA17"/>
    <mergeCell ref="G2:AX2"/>
    <mergeCell ref="O20:R21"/>
    <mergeCell ref="O22:R23"/>
    <mergeCell ref="AO18:AR19"/>
    <mergeCell ref="AO12:BA16"/>
    <mergeCell ref="AB17:AE17"/>
    <mergeCell ref="AF22:AN23"/>
    <mergeCell ref="A16:H17"/>
    <mergeCell ref="A18:D19"/>
    <mergeCell ref="E18:G19"/>
    <mergeCell ref="H18:I19"/>
    <mergeCell ref="J18:L19"/>
    <mergeCell ref="A20:D21"/>
    <mergeCell ref="A22:D23"/>
    <mergeCell ref="O17:R17"/>
    <mergeCell ref="M18:N19"/>
    <mergeCell ref="AF20:AN21"/>
    <mergeCell ref="AB20:AE21"/>
    <mergeCell ref="AS17:BA17"/>
    <mergeCell ref="AS22:BA23"/>
    <mergeCell ref="AO20:AR21"/>
    <mergeCell ref="AO22:AR23"/>
    <mergeCell ref="AS20:BA21"/>
    <mergeCell ref="AB18:AE19"/>
    <mergeCell ref="A24:D25"/>
    <mergeCell ref="H24:I25"/>
    <mergeCell ref="J24:L25"/>
    <mergeCell ref="M24:N25"/>
    <mergeCell ref="M30:N31"/>
    <mergeCell ref="E34:G35"/>
    <mergeCell ref="H34:I35"/>
    <mergeCell ref="O40:R41"/>
    <mergeCell ref="E20:G21"/>
    <mergeCell ref="H20:I21"/>
    <mergeCell ref="E30:G31"/>
    <mergeCell ref="H30:I31"/>
    <mergeCell ref="J30:L31"/>
    <mergeCell ref="J20:L21"/>
    <mergeCell ref="M20:N21"/>
    <mergeCell ref="O28:R29"/>
    <mergeCell ref="E32:G33"/>
    <mergeCell ref="J32:L33"/>
    <mergeCell ref="E24:G25"/>
    <mergeCell ref="J34:L35"/>
    <mergeCell ref="M34:N35"/>
    <mergeCell ref="E26:G27"/>
    <mergeCell ref="H32:I33"/>
    <mergeCell ref="E28:G29"/>
    <mergeCell ref="E22:G23"/>
    <mergeCell ref="H22:I23"/>
    <mergeCell ref="J22:L23"/>
    <mergeCell ref="M22:N23"/>
    <mergeCell ref="AB22:AE23"/>
    <mergeCell ref="S22:AA23"/>
    <mergeCell ref="H28:I29"/>
    <mergeCell ref="M26:N27"/>
    <mergeCell ref="J28:L29"/>
    <mergeCell ref="O24:R25"/>
    <mergeCell ref="O26:R27"/>
    <mergeCell ref="S26:AA27"/>
    <mergeCell ref="AB24:AE25"/>
    <mergeCell ref="AB26:AE27"/>
    <mergeCell ref="AB28:AE29"/>
    <mergeCell ref="A30:D31"/>
    <mergeCell ref="A26:D27"/>
    <mergeCell ref="A32:D33"/>
    <mergeCell ref="M32:N33"/>
    <mergeCell ref="A38:D39"/>
    <mergeCell ref="E38:G39"/>
    <mergeCell ref="H38:I39"/>
    <mergeCell ref="J38:L39"/>
    <mergeCell ref="M38:N39"/>
    <mergeCell ref="A36:D37"/>
    <mergeCell ref="A28:D29"/>
    <mergeCell ref="A34:D35"/>
    <mergeCell ref="M28:N29"/>
    <mergeCell ref="H26:I27"/>
    <mergeCell ref="J26:L27"/>
    <mergeCell ref="E36:G37"/>
    <mergeCell ref="H36:I37"/>
    <mergeCell ref="J36:L37"/>
    <mergeCell ref="M36:N37"/>
    <mergeCell ref="A40:D41"/>
    <mergeCell ref="E40:G41"/>
    <mergeCell ref="H40:I41"/>
    <mergeCell ref="J40:L41"/>
    <mergeCell ref="M40:N41"/>
    <mergeCell ref="AO46:AR47"/>
    <mergeCell ref="J42:L43"/>
    <mergeCell ref="M42:N43"/>
    <mergeCell ref="J44:L45"/>
    <mergeCell ref="M44:N45"/>
    <mergeCell ref="AO44:AR45"/>
    <mergeCell ref="AF44:AN45"/>
    <mergeCell ref="AF46:AN47"/>
    <mergeCell ref="AO42:AR43"/>
    <mergeCell ref="AB60:AN61"/>
    <mergeCell ref="AO60:BA61"/>
    <mergeCell ref="P57:AA61"/>
    <mergeCell ref="O57:O61"/>
    <mergeCell ref="AO48:AR49"/>
    <mergeCell ref="AL58:AN59"/>
    <mergeCell ref="AO58:AX59"/>
    <mergeCell ref="AY58:BA59"/>
    <mergeCell ref="AO55:BA57"/>
    <mergeCell ref="AB57:AN57"/>
    <mergeCell ref="AO52:BA54"/>
    <mergeCell ref="AB58:AK59"/>
    <mergeCell ref="O52:O56"/>
    <mergeCell ref="P52:AA56"/>
    <mergeCell ref="AB52:AN52"/>
    <mergeCell ref="AB53:AK54"/>
    <mergeCell ref="AL53:AN54"/>
    <mergeCell ref="AB55:AN56"/>
    <mergeCell ref="AS46:BA47"/>
    <mergeCell ref="AS48:BA49"/>
    <mergeCell ref="AS44:BA45"/>
    <mergeCell ref="A42:F47"/>
    <mergeCell ref="O48:R49"/>
    <mergeCell ref="S48:AA49"/>
    <mergeCell ref="AB48:AE49"/>
    <mergeCell ref="AF48:AN49"/>
    <mergeCell ref="J46:L47"/>
    <mergeCell ref="M46:N47"/>
    <mergeCell ref="A48:N49"/>
    <mergeCell ref="O46:R47"/>
    <mergeCell ref="S44:AA45"/>
    <mergeCell ref="O42:R43"/>
    <mergeCell ref="S46:AA47"/>
    <mergeCell ref="S42:AA43"/>
    <mergeCell ref="AB42:AE43"/>
    <mergeCell ref="AB44:AE45"/>
    <mergeCell ref="AF42:AN43"/>
    <mergeCell ref="AB46:AE47"/>
    <mergeCell ref="O44:R45"/>
    <mergeCell ref="AS42:BA43"/>
  </mergeCells>
  <phoneticPr fontId="2"/>
  <pageMargins left="0.78740157480314965" right="0" top="0.39370078740157483" bottom="0.19685039370078741"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A1:DU209"/>
  <sheetViews>
    <sheetView showGridLines="0" zoomScale="85" zoomScaleNormal="85" workbookViewId="0">
      <selection activeCell="BB66" sqref="BB66:BM68"/>
    </sheetView>
  </sheetViews>
  <sheetFormatPr defaultColWidth="0" defaultRowHeight="0" customHeight="1" zeroHeight="1"/>
  <cols>
    <col min="1" max="114" width="1.25" style="2" customWidth="1"/>
    <col min="115" max="115" width="1.25" style="29" customWidth="1"/>
    <col min="116" max="117" width="9" style="29" hidden="1" customWidth="1"/>
    <col min="118" max="16384" width="1.25" style="29" hidden="1"/>
  </cols>
  <sheetData>
    <row r="1" spans="3:117" s="93" customFormat="1" ht="9" customHeight="1" thickBot="1">
      <c r="C1" s="96"/>
      <c r="D1" s="96"/>
      <c r="E1" s="96"/>
      <c r="F1" s="96"/>
      <c r="G1" s="96"/>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row>
    <row r="2" spans="3:117" s="93" customFormat="1" ht="27" customHeight="1" thickBot="1">
      <c r="C2" s="96"/>
      <c r="D2" s="1672" t="s">
        <v>108</v>
      </c>
      <c r="E2" s="1672"/>
      <c r="F2" s="1672"/>
      <c r="G2" s="1672"/>
      <c r="H2" s="1672"/>
      <c r="I2" s="1672"/>
      <c r="J2" s="1672"/>
      <c r="K2" s="1672"/>
      <c r="L2" s="1673"/>
      <c r="M2" s="1674"/>
      <c r="N2" s="1674"/>
      <c r="O2" s="1674"/>
      <c r="P2" s="1675"/>
      <c r="Q2" s="94" t="s">
        <v>187</v>
      </c>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row>
    <row r="3" spans="3:117" s="93" customFormat="1" ht="12" customHeight="1" thickBot="1">
      <c r="C3" s="261"/>
      <c r="D3" s="261"/>
      <c r="E3" s="261"/>
      <c r="F3" s="96"/>
      <c r="G3" s="97"/>
      <c r="H3" s="94"/>
      <c r="I3" s="95"/>
      <c r="J3" s="95"/>
      <c r="K3" s="94"/>
      <c r="L3" s="94"/>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row>
    <row r="4" spans="3:117" s="93" customFormat="1" ht="27" customHeight="1" thickBot="1">
      <c r="C4" s="261"/>
      <c r="D4" s="261" t="s">
        <v>191</v>
      </c>
      <c r="E4" s="261"/>
      <c r="F4" s="261"/>
      <c r="G4" s="261"/>
      <c r="H4" s="95"/>
      <c r="I4" s="95"/>
      <c r="J4" s="95"/>
      <c r="K4" s="95"/>
      <c r="L4" s="95"/>
      <c r="M4" s="95"/>
      <c r="N4" s="95"/>
      <c r="O4" s="95"/>
      <c r="P4" s="95"/>
      <c r="Q4" s="95"/>
      <c r="R4" s="95"/>
      <c r="S4" s="95"/>
      <c r="T4" s="95"/>
      <c r="U4" s="95"/>
      <c r="V4" s="95"/>
      <c r="W4" s="1676"/>
      <c r="X4" s="1677"/>
      <c r="Y4" s="1677"/>
      <c r="Z4" s="1677"/>
      <c r="AA4" s="1677"/>
      <c r="AB4" s="1677"/>
      <c r="AC4" s="1677"/>
      <c r="AD4" s="1677"/>
      <c r="AE4" s="1677"/>
      <c r="AF4" s="1678"/>
      <c r="AG4" s="95"/>
      <c r="AH4" s="119" t="str">
        <f>IF(W4="行わない","（還付手続が不要となるように概算保険料額が自動修正されます。）","（還付請求書を別途作成する必要があります。）")</f>
        <v>（還付請求書を別途作成する必要があります。）</v>
      </c>
      <c r="AJ4" s="95"/>
      <c r="AK4" s="95"/>
      <c r="AL4" s="95"/>
      <c r="AM4" s="95"/>
      <c r="AN4" s="95"/>
      <c r="AO4" s="95"/>
      <c r="AP4" s="95"/>
      <c r="AQ4" s="95"/>
      <c r="AR4" s="95"/>
      <c r="AS4" s="95"/>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row>
    <row r="5" spans="3:117" s="93" customFormat="1" ht="12" customHeight="1">
      <c r="C5" s="261"/>
      <c r="D5" s="261"/>
      <c r="E5" s="261"/>
      <c r="F5" s="261"/>
      <c r="G5" s="261"/>
      <c r="H5" s="95"/>
      <c r="I5" s="95"/>
      <c r="J5" s="95"/>
      <c r="K5" s="95"/>
      <c r="L5" s="95"/>
      <c r="M5" s="95"/>
      <c r="N5" s="95"/>
      <c r="O5" s="95"/>
      <c r="P5" s="95"/>
      <c r="Q5" s="95"/>
      <c r="R5" s="95"/>
      <c r="S5" s="95"/>
      <c r="T5" s="95"/>
      <c r="U5" s="95"/>
      <c r="V5" s="95"/>
      <c r="W5" s="224"/>
      <c r="X5" s="288"/>
      <c r="Y5" s="288"/>
      <c r="Z5" s="288"/>
      <c r="AA5" s="288"/>
      <c r="AB5" s="288"/>
      <c r="AC5" s="288"/>
      <c r="AD5" s="288"/>
      <c r="AE5" s="288"/>
      <c r="AF5" s="288"/>
      <c r="AG5" s="95"/>
      <c r="AH5" s="119"/>
      <c r="AI5" s="92"/>
      <c r="AJ5" s="95"/>
      <c r="AK5" s="95"/>
      <c r="AL5" s="95"/>
      <c r="AM5" s="95"/>
      <c r="AN5" s="95"/>
      <c r="AO5" s="95"/>
      <c r="AP5" s="95"/>
      <c r="AQ5" s="95"/>
      <c r="AR5" s="95"/>
      <c r="AS5" s="95"/>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DL5" s="840" t="s">
        <v>337</v>
      </c>
      <c r="DM5" s="841"/>
    </row>
    <row r="6" spans="3:117" s="93" customFormat="1" ht="27" customHeight="1">
      <c r="C6" s="96"/>
      <c r="D6" s="214" t="s">
        <v>190</v>
      </c>
      <c r="E6" s="261"/>
      <c r="F6" s="261"/>
      <c r="G6" s="261"/>
      <c r="H6" s="261"/>
      <c r="I6" s="261"/>
      <c r="J6" s="261"/>
      <c r="K6" s="261"/>
      <c r="L6" s="215"/>
      <c r="M6" s="215"/>
      <c r="N6" s="215"/>
      <c r="O6" s="215"/>
      <c r="P6" s="215"/>
      <c r="Q6" s="94"/>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L6" s="473" t="s">
        <v>338</v>
      </c>
      <c r="DM6" s="473" t="s">
        <v>339</v>
      </c>
    </row>
    <row r="7" spans="3:117" s="93" customFormat="1" ht="27" customHeight="1">
      <c r="C7" s="96"/>
      <c r="D7" s="261" t="s">
        <v>189</v>
      </c>
      <c r="E7" s="261"/>
      <c r="F7" s="261"/>
      <c r="G7" s="261"/>
      <c r="H7" s="261"/>
      <c r="I7" s="261"/>
      <c r="J7" s="261"/>
      <c r="K7" s="261"/>
      <c r="L7" s="215"/>
      <c r="M7" s="215"/>
      <c r="N7" s="215"/>
      <c r="O7" s="215"/>
      <c r="P7" s="215"/>
      <c r="Q7" s="94"/>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L7" s="474">
        <v>1</v>
      </c>
      <c r="DM7" s="475"/>
    </row>
    <row r="8" spans="3:117" s="93" customFormat="1" ht="15" customHeight="1">
      <c r="C8" s="96"/>
      <c r="D8" s="96"/>
      <c r="E8" s="96"/>
      <c r="F8" s="96"/>
      <c r="G8" s="96"/>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DL8" s="474">
        <v>2</v>
      </c>
      <c r="DM8" s="93" t="s">
        <v>362</v>
      </c>
    </row>
    <row r="9" spans="3:117" ht="8.25" customHeight="1" thickBot="1">
      <c r="F9" s="1679" t="s">
        <v>58</v>
      </c>
      <c r="G9" s="1679"/>
      <c r="H9" s="1679"/>
      <c r="I9" s="1679" t="s">
        <v>59</v>
      </c>
      <c r="J9" s="1679"/>
      <c r="K9" s="1679"/>
      <c r="L9" s="13"/>
      <c r="AA9" s="287"/>
      <c r="AB9" s="287"/>
      <c r="AC9" s="1680" t="s">
        <v>60</v>
      </c>
      <c r="AD9" s="1680"/>
      <c r="AE9" s="1680"/>
      <c r="AF9" s="1680"/>
      <c r="AG9" s="1680"/>
      <c r="AH9" s="1680"/>
      <c r="AI9" s="1680"/>
      <c r="AJ9" s="1680"/>
      <c r="AK9" s="1680"/>
      <c r="AL9" s="1680"/>
      <c r="AM9" s="1680"/>
      <c r="AN9" s="1680"/>
      <c r="AO9" s="287"/>
      <c r="AP9" s="287"/>
      <c r="AQ9" s="1680" t="s">
        <v>106</v>
      </c>
      <c r="AR9" s="1680"/>
      <c r="AS9" s="1680"/>
      <c r="AT9" s="1680"/>
      <c r="AU9" s="1680"/>
      <c r="AV9" s="1680"/>
      <c r="AW9" s="1680"/>
      <c r="AX9" s="1680"/>
      <c r="AY9" s="1680"/>
      <c r="AZ9" s="1680"/>
      <c r="BA9" s="1680"/>
      <c r="BB9" s="1680"/>
      <c r="BC9" s="1680"/>
      <c r="DL9" s="246">
        <v>3</v>
      </c>
      <c r="DM9" s="93" t="s">
        <v>362</v>
      </c>
    </row>
    <row r="10" spans="3:117" ht="8.25" customHeight="1">
      <c r="F10" s="1486"/>
      <c r="G10" s="1486"/>
      <c r="H10" s="1486"/>
      <c r="I10" s="1679"/>
      <c r="J10" s="1679"/>
      <c r="K10" s="1679"/>
      <c r="L10" s="11"/>
      <c r="AA10" s="287"/>
      <c r="AB10" s="287"/>
      <c r="AC10" s="1680"/>
      <c r="AD10" s="1680"/>
      <c r="AE10" s="1680"/>
      <c r="AF10" s="1680"/>
      <c r="AG10" s="1680"/>
      <c r="AH10" s="1680"/>
      <c r="AI10" s="1680"/>
      <c r="AJ10" s="1680"/>
      <c r="AK10" s="1680"/>
      <c r="AL10" s="1680"/>
      <c r="AM10" s="1680"/>
      <c r="AN10" s="1680"/>
      <c r="AO10" s="287"/>
      <c r="AP10" s="287"/>
      <c r="AQ10" s="1680"/>
      <c r="AR10" s="1680"/>
      <c r="AS10" s="1680"/>
      <c r="AT10" s="1680"/>
      <c r="AU10" s="1680"/>
      <c r="AV10" s="1680"/>
      <c r="AW10" s="1680"/>
      <c r="AX10" s="1680"/>
      <c r="AY10" s="1680"/>
      <c r="AZ10" s="1680"/>
      <c r="BA10" s="1680"/>
      <c r="BB10" s="1680"/>
      <c r="BC10" s="1680"/>
      <c r="CG10" s="1615" t="s">
        <v>175</v>
      </c>
      <c r="CH10" s="1616"/>
      <c r="CI10" s="1616"/>
      <c r="CJ10" s="1616"/>
      <c r="CK10" s="1616"/>
      <c r="CL10" s="1616"/>
      <c r="CM10" s="1616"/>
      <c r="CN10" s="1616"/>
      <c r="CO10" s="1616"/>
      <c r="CP10" s="1616"/>
      <c r="CQ10" s="1616"/>
      <c r="CR10" s="1616"/>
      <c r="CS10" s="1616"/>
      <c r="CT10" s="1616"/>
      <c r="CU10" s="1616"/>
      <c r="CV10" s="1616"/>
      <c r="CW10" s="1616"/>
      <c r="CX10" s="1616"/>
      <c r="CY10" s="1616"/>
      <c r="CZ10" s="1616"/>
      <c r="DA10" s="1616"/>
      <c r="DB10" s="1616"/>
      <c r="DC10" s="1617"/>
    </row>
    <row r="11" spans="3:117" ht="8.25" customHeight="1">
      <c r="F11" s="1621">
        <v>3</v>
      </c>
      <c r="G11" s="1622"/>
      <c r="H11" s="1623"/>
      <c r="J11" s="1621">
        <v>2</v>
      </c>
      <c r="K11" s="1622"/>
      <c r="L11" s="1623"/>
      <c r="N11" s="1621">
        <v>7</v>
      </c>
      <c r="O11" s="1622"/>
      <c r="P11" s="1623"/>
      <c r="R11" s="1630">
        <v>0</v>
      </c>
      <c r="S11" s="1631"/>
      <c r="T11" s="1632"/>
      <c r="V11" s="1621">
        <v>1</v>
      </c>
      <c r="W11" s="1622"/>
      <c r="X11" s="1623"/>
      <c r="AC11" s="1621"/>
      <c r="AD11" s="1639"/>
      <c r="AE11" s="1640"/>
      <c r="AG11" s="1621"/>
      <c r="AH11" s="1622"/>
      <c r="AI11" s="1623"/>
      <c r="AQ11" s="1621"/>
      <c r="AR11" s="1639"/>
      <c r="AS11" s="1640"/>
      <c r="AT11" s="1060"/>
      <c r="AU11" s="1136"/>
      <c r="CG11" s="1618"/>
      <c r="CH11" s="1619"/>
      <c r="CI11" s="1619"/>
      <c r="CJ11" s="1619"/>
      <c r="CK11" s="1619"/>
      <c r="CL11" s="1619"/>
      <c r="CM11" s="1619"/>
      <c r="CN11" s="1619"/>
      <c r="CO11" s="1619"/>
      <c r="CP11" s="1619"/>
      <c r="CQ11" s="1619"/>
      <c r="CR11" s="1619"/>
      <c r="CS11" s="1619"/>
      <c r="CT11" s="1619"/>
      <c r="CU11" s="1619"/>
      <c r="CV11" s="1619"/>
      <c r="CW11" s="1619"/>
      <c r="CX11" s="1619"/>
      <c r="CY11" s="1619"/>
      <c r="CZ11" s="1619"/>
      <c r="DA11" s="1619"/>
      <c r="DB11" s="1619"/>
      <c r="DC11" s="1620"/>
    </row>
    <row r="12" spans="3:117" ht="8.25" customHeight="1">
      <c r="F12" s="1624"/>
      <c r="G12" s="1625"/>
      <c r="H12" s="1626"/>
      <c r="J12" s="1624"/>
      <c r="K12" s="1625"/>
      <c r="L12" s="1626"/>
      <c r="N12" s="1624"/>
      <c r="O12" s="1625"/>
      <c r="P12" s="1626"/>
      <c r="R12" s="1633"/>
      <c r="S12" s="1634"/>
      <c r="T12" s="1635"/>
      <c r="V12" s="1624"/>
      <c r="W12" s="1625"/>
      <c r="X12" s="1626"/>
      <c r="AC12" s="1641"/>
      <c r="AD12" s="1583"/>
      <c r="AE12" s="1642"/>
      <c r="AG12" s="1624"/>
      <c r="AH12" s="1625"/>
      <c r="AI12" s="1626"/>
      <c r="AQ12" s="1641"/>
      <c r="AR12" s="1583"/>
      <c r="AS12" s="1642"/>
      <c r="AT12" s="1060"/>
      <c r="AU12" s="1136"/>
      <c r="CC12" s="264"/>
      <c r="CD12" s="12"/>
      <c r="CE12" s="91"/>
      <c r="CF12" s="91"/>
      <c r="CG12" s="1618"/>
      <c r="CH12" s="1619"/>
      <c r="CI12" s="1619"/>
      <c r="CJ12" s="1619"/>
      <c r="CK12" s="1619"/>
      <c r="CL12" s="1619"/>
      <c r="CM12" s="1619"/>
      <c r="CN12" s="1619"/>
      <c r="CO12" s="1619"/>
      <c r="CP12" s="1619"/>
      <c r="CQ12" s="1619"/>
      <c r="CR12" s="1619"/>
      <c r="CS12" s="1619"/>
      <c r="CT12" s="1619"/>
      <c r="CU12" s="1619"/>
      <c r="CV12" s="1619"/>
      <c r="CW12" s="1619"/>
      <c r="CX12" s="1619"/>
      <c r="CY12" s="1619"/>
      <c r="CZ12" s="1619"/>
      <c r="DA12" s="1619"/>
      <c r="DB12" s="1619"/>
      <c r="DC12" s="1620"/>
    </row>
    <row r="13" spans="3:117" ht="8.25" customHeight="1">
      <c r="F13" s="1624"/>
      <c r="G13" s="1625"/>
      <c r="H13" s="1626"/>
      <c r="J13" s="1624"/>
      <c r="K13" s="1625"/>
      <c r="L13" s="1626"/>
      <c r="N13" s="1624"/>
      <c r="O13" s="1625"/>
      <c r="P13" s="1626"/>
      <c r="R13" s="1633"/>
      <c r="S13" s="1634"/>
      <c r="T13" s="1635"/>
      <c r="V13" s="1624"/>
      <c r="W13" s="1625"/>
      <c r="X13" s="1626"/>
      <c r="AC13" s="1641"/>
      <c r="AD13" s="1583"/>
      <c r="AE13" s="1642"/>
      <c r="AG13" s="1624"/>
      <c r="AH13" s="1625"/>
      <c r="AI13" s="1626"/>
      <c r="AQ13" s="1641"/>
      <c r="AR13" s="1583"/>
      <c r="AS13" s="1642"/>
      <c r="AT13" s="1060"/>
      <c r="AU13" s="1136"/>
      <c r="CC13" s="264"/>
      <c r="CD13" s="12"/>
      <c r="CE13" s="91"/>
      <c r="CF13" s="91"/>
      <c r="CG13" s="1618"/>
      <c r="CH13" s="1619"/>
      <c r="CI13" s="1619"/>
      <c r="CJ13" s="1619"/>
      <c r="CK13" s="1619"/>
      <c r="CL13" s="1619"/>
      <c r="CM13" s="1619"/>
      <c r="CN13" s="1619"/>
      <c r="CO13" s="1619"/>
      <c r="CP13" s="1619"/>
      <c r="CQ13" s="1619"/>
      <c r="CR13" s="1619"/>
      <c r="CS13" s="1619"/>
      <c r="CT13" s="1619"/>
      <c r="CU13" s="1619"/>
      <c r="CV13" s="1619"/>
      <c r="CW13" s="1619"/>
      <c r="CX13" s="1619"/>
      <c r="CY13" s="1619"/>
      <c r="CZ13" s="1619"/>
      <c r="DA13" s="1619"/>
      <c r="DB13" s="1619"/>
      <c r="DC13" s="1620"/>
    </row>
    <row r="14" spans="3:117" ht="8.25" customHeight="1">
      <c r="F14" s="1627"/>
      <c r="G14" s="1628"/>
      <c r="H14" s="1629"/>
      <c r="J14" s="1627"/>
      <c r="K14" s="1628"/>
      <c r="L14" s="1629"/>
      <c r="N14" s="1627"/>
      <c r="O14" s="1628"/>
      <c r="P14" s="1629"/>
      <c r="R14" s="1636"/>
      <c r="S14" s="1637"/>
      <c r="T14" s="1638"/>
      <c r="V14" s="1627"/>
      <c r="W14" s="1628"/>
      <c r="X14" s="1629"/>
      <c r="AC14" s="1643"/>
      <c r="AD14" s="1584"/>
      <c r="AE14" s="1644"/>
      <c r="AG14" s="1627"/>
      <c r="AH14" s="1628"/>
      <c r="AI14" s="1629"/>
      <c r="AQ14" s="1643"/>
      <c r="AR14" s="1584"/>
      <c r="AS14" s="1644"/>
      <c r="AT14" s="1060"/>
      <c r="AU14" s="1136"/>
      <c r="BD14" s="289"/>
      <c r="BE14" s="290"/>
      <c r="BF14" s="290"/>
      <c r="BG14" s="290"/>
      <c r="BH14" s="290"/>
      <c r="BI14" s="1645" t="s">
        <v>196</v>
      </c>
      <c r="BJ14" s="1645"/>
      <c r="BK14" s="1645"/>
      <c r="BL14" s="1645"/>
      <c r="BM14" s="1645"/>
      <c r="BN14" s="1645"/>
      <c r="BO14" s="1645"/>
      <c r="BP14" s="1645"/>
      <c r="BQ14" s="1645"/>
      <c r="BR14" s="1645"/>
      <c r="BS14" s="1645"/>
      <c r="BT14" s="1645"/>
      <c r="BU14" s="1645"/>
      <c r="BV14" s="290"/>
      <c r="BW14" s="290"/>
      <c r="BX14" s="290"/>
      <c r="BY14" s="290"/>
      <c r="BZ14" s="291"/>
      <c r="CC14" s="264"/>
      <c r="CD14" s="264"/>
      <c r="CE14" s="264"/>
      <c r="CF14" s="264"/>
      <c r="CG14" s="1618"/>
      <c r="CH14" s="1619"/>
      <c r="CI14" s="1619"/>
      <c r="CJ14" s="1619"/>
      <c r="CK14" s="1619"/>
      <c r="CL14" s="1619"/>
      <c r="CM14" s="1619"/>
      <c r="CN14" s="1619"/>
      <c r="CO14" s="1619"/>
      <c r="CP14" s="1619"/>
      <c r="CQ14" s="1619"/>
      <c r="CR14" s="1619"/>
      <c r="CS14" s="1619"/>
      <c r="CT14" s="1619"/>
      <c r="CU14" s="1619"/>
      <c r="CV14" s="1619"/>
      <c r="CW14" s="1619"/>
      <c r="CX14" s="1619"/>
      <c r="CY14" s="1619"/>
      <c r="CZ14" s="1619"/>
      <c r="DA14" s="1619"/>
      <c r="DB14" s="1619"/>
      <c r="DC14" s="1620"/>
    </row>
    <row r="15" spans="3:117" ht="8.25" customHeight="1">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BD15" s="292"/>
      <c r="BE15" s="293"/>
      <c r="BF15" s="293"/>
      <c r="BG15" s="293"/>
      <c r="BH15" s="293"/>
      <c r="BI15" s="1646"/>
      <c r="BJ15" s="1646"/>
      <c r="BK15" s="1646"/>
      <c r="BL15" s="1646"/>
      <c r="BM15" s="1646"/>
      <c r="BN15" s="1646"/>
      <c r="BO15" s="1646"/>
      <c r="BP15" s="1646"/>
      <c r="BQ15" s="1646"/>
      <c r="BR15" s="1646"/>
      <c r="BS15" s="1646"/>
      <c r="BT15" s="1646"/>
      <c r="BU15" s="1646"/>
      <c r="BV15" s="293"/>
      <c r="BW15" s="293"/>
      <c r="BX15" s="293"/>
      <c r="BY15" s="293"/>
      <c r="BZ15" s="294"/>
      <c r="CC15" s="264"/>
      <c r="CD15" s="264"/>
      <c r="CE15" s="264"/>
      <c r="CF15" s="90"/>
      <c r="CG15" s="1618"/>
      <c r="CH15" s="1619"/>
      <c r="CI15" s="1619"/>
      <c r="CJ15" s="1619"/>
      <c r="CK15" s="1619"/>
      <c r="CL15" s="1619"/>
      <c r="CM15" s="1619"/>
      <c r="CN15" s="1619"/>
      <c r="CO15" s="1619"/>
      <c r="CP15" s="1619"/>
      <c r="CQ15" s="1619"/>
      <c r="CR15" s="1619"/>
      <c r="CS15" s="1619"/>
      <c r="CT15" s="1619"/>
      <c r="CU15" s="1619"/>
      <c r="CV15" s="1619"/>
      <c r="CW15" s="1619"/>
      <c r="CX15" s="1619"/>
      <c r="CY15" s="1619"/>
      <c r="CZ15" s="1619"/>
      <c r="DA15" s="1619"/>
      <c r="DB15" s="1619"/>
      <c r="DC15" s="1620"/>
    </row>
    <row r="16" spans="3:117" ht="8.25" customHeight="1">
      <c r="C16" s="1354" t="s">
        <v>30</v>
      </c>
      <c r="D16" s="1355"/>
      <c r="E16" s="1356"/>
      <c r="F16" s="1247" t="s">
        <v>31</v>
      </c>
      <c r="G16" s="1248"/>
      <c r="H16" s="1248"/>
      <c r="I16" s="1248"/>
      <c r="J16" s="1248"/>
      <c r="K16" s="1248"/>
      <c r="L16" s="1358"/>
      <c r="M16" s="1360" t="s">
        <v>21</v>
      </c>
      <c r="N16" s="1360"/>
      <c r="O16" s="1360"/>
      <c r="P16" s="1362" t="s">
        <v>22</v>
      </c>
      <c r="Q16" s="1362"/>
      <c r="R16" s="1362"/>
      <c r="S16" s="1362"/>
      <c r="T16" s="1362"/>
      <c r="U16" s="1362"/>
      <c r="V16" s="1364" t="s">
        <v>23</v>
      </c>
      <c r="W16" s="1364"/>
      <c r="X16" s="1364"/>
      <c r="Y16" s="1364"/>
      <c r="Z16" s="1364"/>
      <c r="AA16" s="1364"/>
      <c r="AB16" s="1364"/>
      <c r="AC16" s="1364"/>
      <c r="AD16" s="1364"/>
      <c r="AE16" s="1364"/>
      <c r="AF16" s="1364"/>
      <c r="AG16" s="1364"/>
      <c r="AH16" s="1364"/>
      <c r="AI16" s="1364"/>
      <c r="AJ16" s="1364"/>
      <c r="AK16" s="1364"/>
      <c r="AL16" s="1364"/>
      <c r="AM16" s="1364"/>
      <c r="AN16" s="1364" t="s">
        <v>24</v>
      </c>
      <c r="AO16" s="1364"/>
      <c r="AP16" s="1364"/>
      <c r="AQ16" s="1364"/>
      <c r="AR16" s="1364"/>
      <c r="AS16" s="1364"/>
      <c r="AT16" s="1364"/>
      <c r="AU16" s="1364"/>
      <c r="AV16" s="1364"/>
      <c r="AW16" s="1364"/>
      <c r="AX16" s="1364"/>
      <c r="AY16" s="1366"/>
      <c r="AZ16" s="5"/>
      <c r="BD16" s="1603" t="s">
        <v>49</v>
      </c>
      <c r="BE16" s="1604"/>
      <c r="BF16" s="1604"/>
      <c r="BG16" s="1604"/>
      <c r="BH16" s="1605"/>
      <c r="BI16" s="1603" t="s">
        <v>50</v>
      </c>
      <c r="BJ16" s="1604"/>
      <c r="BK16" s="1604"/>
      <c r="BL16" s="1604"/>
      <c r="BM16" s="1604"/>
      <c r="BN16" s="1605"/>
      <c r="BO16" s="1609" t="s">
        <v>51</v>
      </c>
      <c r="BP16" s="1610"/>
      <c r="BQ16" s="1610"/>
      <c r="BR16" s="1610"/>
      <c r="BS16" s="1610"/>
      <c r="BT16" s="1610"/>
      <c r="BU16" s="1611"/>
      <c r="BV16" s="1597" t="s">
        <v>52</v>
      </c>
      <c r="BW16" s="1598"/>
      <c r="BX16" s="1598"/>
      <c r="BY16" s="1598"/>
      <c r="BZ16" s="1599"/>
      <c r="CC16" s="264"/>
      <c r="CD16" s="264"/>
      <c r="CE16" s="264"/>
      <c r="CF16" s="264"/>
      <c r="CG16" s="1647" t="s">
        <v>194</v>
      </c>
      <c r="CH16" s="1648"/>
      <c r="CI16" s="1648"/>
      <c r="CJ16" s="1648"/>
      <c r="CK16" s="1648"/>
      <c r="CL16" s="1648"/>
      <c r="CM16" s="1648"/>
      <c r="CN16" s="1648"/>
      <c r="CO16" s="1648"/>
      <c r="CP16" s="1648"/>
      <c r="CQ16" s="1648"/>
      <c r="CR16" s="1648"/>
      <c r="CS16" s="1648"/>
      <c r="CT16" s="1648"/>
      <c r="CU16" s="1648"/>
      <c r="CV16" s="1648"/>
      <c r="CW16" s="1648"/>
      <c r="CX16" s="1648"/>
      <c r="CY16" s="1648"/>
      <c r="CZ16" s="1648"/>
      <c r="DA16" s="1648"/>
      <c r="DB16" s="1648"/>
      <c r="DC16" s="1649"/>
    </row>
    <row r="17" spans="3:107" ht="8.25" customHeight="1">
      <c r="C17" s="1159"/>
      <c r="D17" s="1272"/>
      <c r="E17" s="1357"/>
      <c r="F17" s="1359"/>
      <c r="G17" s="1065"/>
      <c r="H17" s="1065"/>
      <c r="I17" s="1065"/>
      <c r="J17" s="1065"/>
      <c r="K17" s="1065"/>
      <c r="L17" s="1066"/>
      <c r="M17" s="1361"/>
      <c r="N17" s="1361"/>
      <c r="O17" s="1361"/>
      <c r="P17" s="1363"/>
      <c r="Q17" s="1363"/>
      <c r="R17" s="1363"/>
      <c r="S17" s="1363"/>
      <c r="T17" s="1363"/>
      <c r="U17" s="1363"/>
      <c r="V17" s="1365"/>
      <c r="W17" s="1365"/>
      <c r="X17" s="1365"/>
      <c r="Y17" s="1365"/>
      <c r="Z17" s="1365"/>
      <c r="AA17" s="1365"/>
      <c r="AB17" s="1365"/>
      <c r="AC17" s="1365"/>
      <c r="AD17" s="1365"/>
      <c r="AE17" s="1365"/>
      <c r="AF17" s="1365"/>
      <c r="AG17" s="1365"/>
      <c r="AH17" s="1365"/>
      <c r="AI17" s="1365"/>
      <c r="AJ17" s="1365"/>
      <c r="AK17" s="1365"/>
      <c r="AL17" s="1365"/>
      <c r="AM17" s="1365"/>
      <c r="AN17" s="1365"/>
      <c r="AO17" s="1365"/>
      <c r="AP17" s="1365"/>
      <c r="AQ17" s="1365"/>
      <c r="AR17" s="1365"/>
      <c r="AS17" s="1365"/>
      <c r="AT17" s="1365"/>
      <c r="AU17" s="1365"/>
      <c r="AV17" s="1365"/>
      <c r="AW17" s="1365"/>
      <c r="AX17" s="1365"/>
      <c r="AY17" s="1367"/>
      <c r="AZ17" s="280"/>
      <c r="BD17" s="1606"/>
      <c r="BE17" s="1607"/>
      <c r="BF17" s="1607"/>
      <c r="BG17" s="1607"/>
      <c r="BH17" s="1608"/>
      <c r="BI17" s="1606"/>
      <c r="BJ17" s="1607"/>
      <c r="BK17" s="1607"/>
      <c r="BL17" s="1607"/>
      <c r="BM17" s="1607"/>
      <c r="BN17" s="1608"/>
      <c r="BO17" s="1612"/>
      <c r="BP17" s="1613"/>
      <c r="BQ17" s="1613"/>
      <c r="BR17" s="1613"/>
      <c r="BS17" s="1613"/>
      <c r="BT17" s="1613"/>
      <c r="BU17" s="1614"/>
      <c r="BV17" s="1600"/>
      <c r="BW17" s="1601"/>
      <c r="BX17" s="1601"/>
      <c r="BY17" s="1601"/>
      <c r="BZ17" s="1602"/>
      <c r="CC17" s="264"/>
      <c r="CD17" s="264"/>
      <c r="CE17" s="264"/>
      <c r="CF17" s="12"/>
      <c r="CG17" s="1650"/>
      <c r="CH17" s="1648"/>
      <c r="CI17" s="1648"/>
      <c r="CJ17" s="1648"/>
      <c r="CK17" s="1648"/>
      <c r="CL17" s="1648"/>
      <c r="CM17" s="1648"/>
      <c r="CN17" s="1648"/>
      <c r="CO17" s="1648"/>
      <c r="CP17" s="1648"/>
      <c r="CQ17" s="1648"/>
      <c r="CR17" s="1648"/>
      <c r="CS17" s="1648"/>
      <c r="CT17" s="1648"/>
      <c r="CU17" s="1648"/>
      <c r="CV17" s="1648"/>
      <c r="CW17" s="1648"/>
      <c r="CX17" s="1648"/>
      <c r="CY17" s="1648"/>
      <c r="CZ17" s="1648"/>
      <c r="DA17" s="1648"/>
      <c r="DB17" s="1648"/>
      <c r="DC17" s="1649"/>
    </row>
    <row r="18" spans="3:107" ht="2.25" customHeight="1">
      <c r="C18" s="1159"/>
      <c r="D18" s="1272"/>
      <c r="E18" s="1357"/>
      <c r="F18" s="20"/>
      <c r="G18" s="14"/>
      <c r="H18" s="14"/>
      <c r="I18" s="14"/>
      <c r="J18" s="14"/>
      <c r="K18" s="14"/>
      <c r="L18" s="14"/>
      <c r="M18" s="14"/>
      <c r="N18" s="14"/>
      <c r="O18" s="14"/>
      <c r="P18" s="110"/>
      <c r="Q18" s="110"/>
      <c r="R18" s="110"/>
      <c r="S18" s="110"/>
      <c r="T18" s="110"/>
      <c r="U18" s="110"/>
      <c r="V18" s="15"/>
      <c r="W18" s="15"/>
      <c r="X18" s="15"/>
      <c r="Y18" s="15"/>
      <c r="Z18" s="15"/>
      <c r="AA18" s="15"/>
      <c r="AB18" s="15"/>
      <c r="AC18" s="15"/>
      <c r="AD18" s="15"/>
      <c r="AE18" s="15"/>
      <c r="AF18" s="15"/>
      <c r="AG18" s="15"/>
      <c r="AH18" s="15"/>
      <c r="AI18" s="15"/>
      <c r="AJ18" s="15"/>
      <c r="AK18" s="15"/>
      <c r="AL18" s="15"/>
      <c r="AM18" s="15"/>
      <c r="AN18" s="17"/>
      <c r="AO18" s="17"/>
      <c r="AP18" s="17"/>
      <c r="AQ18" s="15"/>
      <c r="AR18" s="15"/>
      <c r="AS18" s="15"/>
      <c r="AT18" s="15"/>
      <c r="AU18" s="15"/>
      <c r="AV18" s="15"/>
      <c r="AW18" s="15"/>
      <c r="AX18" s="15"/>
      <c r="AY18" s="15"/>
      <c r="AZ18" s="265"/>
      <c r="BD18" s="1654"/>
      <c r="BE18" s="1655"/>
      <c r="BF18" s="1655"/>
      <c r="BG18" s="1655"/>
      <c r="BH18" s="1656"/>
      <c r="BI18" s="1654"/>
      <c r="BJ18" s="1655"/>
      <c r="BK18" s="1655"/>
      <c r="BL18" s="1655"/>
      <c r="BM18" s="1655"/>
      <c r="BN18" s="1656"/>
      <c r="BO18" s="1663"/>
      <c r="BP18" s="1664"/>
      <c r="BQ18" s="1664"/>
      <c r="BR18" s="1664"/>
      <c r="BS18" s="1664"/>
      <c r="BT18" s="1664"/>
      <c r="BU18" s="1665"/>
      <c r="BV18" s="1654"/>
      <c r="BW18" s="1655"/>
      <c r="BX18" s="1655"/>
      <c r="BY18" s="1655"/>
      <c r="BZ18" s="1656"/>
      <c r="CC18" s="264"/>
      <c r="CD18" s="264"/>
      <c r="CE18" s="264"/>
      <c r="CF18" s="12"/>
      <c r="CG18" s="1650"/>
      <c r="CH18" s="1648"/>
      <c r="CI18" s="1648"/>
      <c r="CJ18" s="1648"/>
      <c r="CK18" s="1648"/>
      <c r="CL18" s="1648"/>
      <c r="CM18" s="1648"/>
      <c r="CN18" s="1648"/>
      <c r="CO18" s="1648"/>
      <c r="CP18" s="1648"/>
      <c r="CQ18" s="1648"/>
      <c r="CR18" s="1648"/>
      <c r="CS18" s="1648"/>
      <c r="CT18" s="1648"/>
      <c r="CU18" s="1648"/>
      <c r="CV18" s="1648"/>
      <c r="CW18" s="1648"/>
      <c r="CX18" s="1648"/>
      <c r="CY18" s="1648"/>
      <c r="CZ18" s="1648"/>
      <c r="DA18" s="1648"/>
      <c r="DB18" s="1648"/>
      <c r="DC18" s="1649"/>
    </row>
    <row r="19" spans="3:107" ht="8.25" customHeight="1">
      <c r="C19" s="1159"/>
      <c r="D19" s="1272"/>
      <c r="E19" s="1357"/>
      <c r="F19" s="21"/>
      <c r="G19" s="1384"/>
      <c r="H19" s="1385"/>
      <c r="I19" s="1385"/>
      <c r="J19" s="1275"/>
      <c r="K19" s="1276"/>
      <c r="L19" s="1277"/>
      <c r="M19" s="1275"/>
      <c r="N19" s="1276"/>
      <c r="O19" s="1277"/>
      <c r="P19" s="1305"/>
      <c r="Q19" s="1306"/>
      <c r="R19" s="1307"/>
      <c r="S19" s="1305"/>
      <c r="T19" s="1306"/>
      <c r="U19" s="1307"/>
      <c r="V19" s="1275"/>
      <c r="W19" s="1276"/>
      <c r="X19" s="1277"/>
      <c r="Y19" s="1275"/>
      <c r="Z19" s="1276"/>
      <c r="AA19" s="1277"/>
      <c r="AB19" s="1275"/>
      <c r="AC19" s="1276"/>
      <c r="AD19" s="1277"/>
      <c r="AE19" s="1275"/>
      <c r="AF19" s="1276"/>
      <c r="AG19" s="1277"/>
      <c r="AH19" s="1275"/>
      <c r="AI19" s="1276"/>
      <c r="AJ19" s="1277"/>
      <c r="AK19" s="1275"/>
      <c r="AL19" s="1276"/>
      <c r="AM19" s="1374"/>
      <c r="AN19" s="1377" t="s">
        <v>107</v>
      </c>
      <c r="AO19" s="1378"/>
      <c r="AP19" s="1379"/>
      <c r="AQ19" s="1380"/>
      <c r="AR19" s="1276"/>
      <c r="AS19" s="1277"/>
      <c r="AT19" s="1275"/>
      <c r="AU19" s="1276"/>
      <c r="AV19" s="1277"/>
      <c r="AW19" s="1275"/>
      <c r="AX19" s="1276"/>
      <c r="AY19" s="1374"/>
      <c r="AZ19" s="18"/>
      <c r="BA19" s="1136"/>
      <c r="BB19" s="1136"/>
      <c r="BD19" s="1657"/>
      <c r="BE19" s="1658"/>
      <c r="BF19" s="1658"/>
      <c r="BG19" s="1658"/>
      <c r="BH19" s="1659"/>
      <c r="BI19" s="1657"/>
      <c r="BJ19" s="1658"/>
      <c r="BK19" s="1658"/>
      <c r="BL19" s="1658"/>
      <c r="BM19" s="1658"/>
      <c r="BN19" s="1659"/>
      <c r="BO19" s="1666"/>
      <c r="BP19" s="1667"/>
      <c r="BQ19" s="1667"/>
      <c r="BR19" s="1667"/>
      <c r="BS19" s="1667"/>
      <c r="BT19" s="1667"/>
      <c r="BU19" s="1668"/>
      <c r="BV19" s="1657"/>
      <c r="BW19" s="1658"/>
      <c r="BX19" s="1658"/>
      <c r="BY19" s="1658"/>
      <c r="BZ19" s="1659"/>
      <c r="CC19" s="264"/>
      <c r="CD19" s="264"/>
      <c r="CE19" s="264"/>
      <c r="CF19" s="12"/>
      <c r="CG19" s="1650"/>
      <c r="CH19" s="1648"/>
      <c r="CI19" s="1648"/>
      <c r="CJ19" s="1648"/>
      <c r="CK19" s="1648"/>
      <c r="CL19" s="1648"/>
      <c r="CM19" s="1648"/>
      <c r="CN19" s="1648"/>
      <c r="CO19" s="1648"/>
      <c r="CP19" s="1648"/>
      <c r="CQ19" s="1648"/>
      <c r="CR19" s="1648"/>
      <c r="CS19" s="1648"/>
      <c r="CT19" s="1648"/>
      <c r="CU19" s="1648"/>
      <c r="CV19" s="1648"/>
      <c r="CW19" s="1648"/>
      <c r="CX19" s="1648"/>
      <c r="CY19" s="1648"/>
      <c r="CZ19" s="1648"/>
      <c r="DA19" s="1648"/>
      <c r="DB19" s="1648"/>
      <c r="DC19" s="1649"/>
    </row>
    <row r="20" spans="3:107" ht="8.25" customHeight="1">
      <c r="C20" s="1159"/>
      <c r="D20" s="1272"/>
      <c r="E20" s="1357"/>
      <c r="F20" s="21"/>
      <c r="G20" s="1384"/>
      <c r="H20" s="1385"/>
      <c r="I20" s="1385"/>
      <c r="J20" s="1278"/>
      <c r="K20" s="1279"/>
      <c r="L20" s="1280"/>
      <c r="M20" s="1278"/>
      <c r="N20" s="1279"/>
      <c r="O20" s="1280"/>
      <c r="P20" s="1308"/>
      <c r="Q20" s="1309"/>
      <c r="R20" s="1310"/>
      <c r="S20" s="1308"/>
      <c r="T20" s="1309"/>
      <c r="U20" s="1310"/>
      <c r="V20" s="1278"/>
      <c r="W20" s="1279"/>
      <c r="X20" s="1280"/>
      <c r="Y20" s="1278"/>
      <c r="Z20" s="1279"/>
      <c r="AA20" s="1280"/>
      <c r="AB20" s="1278"/>
      <c r="AC20" s="1279"/>
      <c r="AD20" s="1280"/>
      <c r="AE20" s="1278"/>
      <c r="AF20" s="1279"/>
      <c r="AG20" s="1280"/>
      <c r="AH20" s="1278"/>
      <c r="AI20" s="1279"/>
      <c r="AJ20" s="1280"/>
      <c r="AK20" s="1278"/>
      <c r="AL20" s="1279"/>
      <c r="AM20" s="1375"/>
      <c r="AN20" s="1377"/>
      <c r="AO20" s="1378"/>
      <c r="AP20" s="1379"/>
      <c r="AQ20" s="1381"/>
      <c r="AR20" s="1279"/>
      <c r="AS20" s="1280"/>
      <c r="AT20" s="1278"/>
      <c r="AU20" s="1279"/>
      <c r="AV20" s="1280"/>
      <c r="AW20" s="1278"/>
      <c r="AX20" s="1279"/>
      <c r="AY20" s="1375"/>
      <c r="AZ20" s="19"/>
      <c r="BA20" s="1136"/>
      <c r="BB20" s="1136"/>
      <c r="BD20" s="1657"/>
      <c r="BE20" s="1658"/>
      <c r="BF20" s="1658"/>
      <c r="BG20" s="1658"/>
      <c r="BH20" s="1659"/>
      <c r="BI20" s="1657"/>
      <c r="BJ20" s="1658"/>
      <c r="BK20" s="1658"/>
      <c r="BL20" s="1658"/>
      <c r="BM20" s="1658"/>
      <c r="BN20" s="1659"/>
      <c r="BO20" s="1666"/>
      <c r="BP20" s="1667"/>
      <c r="BQ20" s="1667"/>
      <c r="BR20" s="1667"/>
      <c r="BS20" s="1667"/>
      <c r="BT20" s="1667"/>
      <c r="BU20" s="1668"/>
      <c r="BV20" s="1657"/>
      <c r="BW20" s="1658"/>
      <c r="BX20" s="1658"/>
      <c r="BY20" s="1658"/>
      <c r="BZ20" s="1659"/>
      <c r="CG20" s="1650"/>
      <c r="CH20" s="1648"/>
      <c r="CI20" s="1648"/>
      <c r="CJ20" s="1648"/>
      <c r="CK20" s="1648"/>
      <c r="CL20" s="1648"/>
      <c r="CM20" s="1648"/>
      <c r="CN20" s="1648"/>
      <c r="CO20" s="1648"/>
      <c r="CP20" s="1648"/>
      <c r="CQ20" s="1648"/>
      <c r="CR20" s="1648"/>
      <c r="CS20" s="1648"/>
      <c r="CT20" s="1648"/>
      <c r="CU20" s="1648"/>
      <c r="CV20" s="1648"/>
      <c r="CW20" s="1648"/>
      <c r="CX20" s="1648"/>
      <c r="CY20" s="1648"/>
      <c r="CZ20" s="1648"/>
      <c r="DA20" s="1648"/>
      <c r="DB20" s="1648"/>
      <c r="DC20" s="1649"/>
    </row>
    <row r="21" spans="3:107" ht="8.25" customHeight="1">
      <c r="C21" s="1159"/>
      <c r="D21" s="1272"/>
      <c r="E21" s="1357"/>
      <c r="F21" s="21"/>
      <c r="G21" s="1384"/>
      <c r="H21" s="1385"/>
      <c r="I21" s="1385"/>
      <c r="J21" s="1281"/>
      <c r="K21" s="1282"/>
      <c r="L21" s="1283"/>
      <c r="M21" s="1281"/>
      <c r="N21" s="1282"/>
      <c r="O21" s="1283"/>
      <c r="P21" s="1311"/>
      <c r="Q21" s="1312"/>
      <c r="R21" s="1313"/>
      <c r="S21" s="1311"/>
      <c r="T21" s="1312"/>
      <c r="U21" s="1313"/>
      <c r="V21" s="1281"/>
      <c r="W21" s="1282"/>
      <c r="X21" s="1283"/>
      <c r="Y21" s="1281"/>
      <c r="Z21" s="1282"/>
      <c r="AA21" s="1283"/>
      <c r="AB21" s="1281"/>
      <c r="AC21" s="1282"/>
      <c r="AD21" s="1283"/>
      <c r="AE21" s="1281"/>
      <c r="AF21" s="1282"/>
      <c r="AG21" s="1283"/>
      <c r="AH21" s="1281"/>
      <c r="AI21" s="1282"/>
      <c r="AJ21" s="1283"/>
      <c r="AK21" s="1281"/>
      <c r="AL21" s="1282"/>
      <c r="AM21" s="1376"/>
      <c r="AN21" s="1377"/>
      <c r="AO21" s="1378"/>
      <c r="AP21" s="1379"/>
      <c r="AQ21" s="1382"/>
      <c r="AR21" s="1282"/>
      <c r="AS21" s="1283"/>
      <c r="AT21" s="1281"/>
      <c r="AU21" s="1282"/>
      <c r="AV21" s="1283"/>
      <c r="AW21" s="1281"/>
      <c r="AX21" s="1282"/>
      <c r="AY21" s="1376"/>
      <c r="AZ21" s="19"/>
      <c r="BA21" s="1136"/>
      <c r="BB21" s="1136"/>
      <c r="BD21" s="1657"/>
      <c r="BE21" s="1658"/>
      <c r="BF21" s="1658"/>
      <c r="BG21" s="1658"/>
      <c r="BH21" s="1659"/>
      <c r="BI21" s="1657"/>
      <c r="BJ21" s="1658"/>
      <c r="BK21" s="1658"/>
      <c r="BL21" s="1658"/>
      <c r="BM21" s="1658"/>
      <c r="BN21" s="1659"/>
      <c r="BO21" s="1666"/>
      <c r="BP21" s="1667"/>
      <c r="BQ21" s="1667"/>
      <c r="BR21" s="1667"/>
      <c r="BS21" s="1667"/>
      <c r="BT21" s="1667"/>
      <c r="BU21" s="1668"/>
      <c r="BV21" s="1657"/>
      <c r="BW21" s="1658"/>
      <c r="BX21" s="1658"/>
      <c r="BY21" s="1658"/>
      <c r="BZ21" s="1659"/>
      <c r="CG21" s="1650"/>
      <c r="CH21" s="1648"/>
      <c r="CI21" s="1648"/>
      <c r="CJ21" s="1648"/>
      <c r="CK21" s="1648"/>
      <c r="CL21" s="1648"/>
      <c r="CM21" s="1648"/>
      <c r="CN21" s="1648"/>
      <c r="CO21" s="1648"/>
      <c r="CP21" s="1648"/>
      <c r="CQ21" s="1648"/>
      <c r="CR21" s="1648"/>
      <c r="CS21" s="1648"/>
      <c r="CT21" s="1648"/>
      <c r="CU21" s="1648"/>
      <c r="CV21" s="1648"/>
      <c r="CW21" s="1648"/>
      <c r="CX21" s="1648"/>
      <c r="CY21" s="1648"/>
      <c r="CZ21" s="1648"/>
      <c r="DA21" s="1648"/>
      <c r="DB21" s="1648"/>
      <c r="DC21" s="1649"/>
    </row>
    <row r="22" spans="3:107" ht="2.25" customHeight="1">
      <c r="C22" s="6"/>
      <c r="D22" s="259"/>
      <c r="E22" s="22"/>
      <c r="F22" s="16"/>
      <c r="G22" s="263"/>
      <c r="H22" s="263"/>
      <c r="I22" s="263"/>
      <c r="J22" s="263"/>
      <c r="K22" s="263"/>
      <c r="L22" s="263"/>
      <c r="M22" s="263"/>
      <c r="N22" s="263"/>
      <c r="O22" s="263"/>
      <c r="P22" s="46"/>
      <c r="Q22" s="46"/>
      <c r="R22" s="46"/>
      <c r="S22" s="46"/>
      <c r="T22" s="46"/>
      <c r="U22" s="46"/>
      <c r="V22" s="263"/>
      <c r="W22" s="263"/>
      <c r="X22" s="263"/>
      <c r="Y22" s="263"/>
      <c r="Z22" s="263"/>
      <c r="AA22" s="263"/>
      <c r="AB22" s="263"/>
      <c r="AC22" s="263"/>
      <c r="AD22" s="263"/>
      <c r="AE22" s="263"/>
      <c r="AF22" s="263"/>
      <c r="AG22" s="263"/>
      <c r="AH22" s="263"/>
      <c r="AI22" s="263"/>
      <c r="AJ22" s="263"/>
      <c r="AK22" s="263"/>
      <c r="AL22" s="263"/>
      <c r="AM22" s="263"/>
      <c r="AN22" s="260"/>
      <c r="AO22" s="260"/>
      <c r="AP22" s="260"/>
      <c r="AQ22" s="263"/>
      <c r="AR22" s="263"/>
      <c r="AS22" s="263"/>
      <c r="AT22" s="263"/>
      <c r="AU22" s="263"/>
      <c r="AV22" s="263"/>
      <c r="AW22" s="263"/>
      <c r="AX22" s="263"/>
      <c r="AY22" s="263"/>
      <c r="AZ22" s="276"/>
      <c r="BA22" s="262"/>
      <c r="BD22" s="1657"/>
      <c r="BE22" s="1658"/>
      <c r="BF22" s="1658"/>
      <c r="BG22" s="1658"/>
      <c r="BH22" s="1659"/>
      <c r="BI22" s="1657"/>
      <c r="BJ22" s="1658"/>
      <c r="BK22" s="1658"/>
      <c r="BL22" s="1658"/>
      <c r="BM22" s="1658"/>
      <c r="BN22" s="1659"/>
      <c r="BO22" s="1666"/>
      <c r="BP22" s="1667"/>
      <c r="BQ22" s="1667"/>
      <c r="BR22" s="1667"/>
      <c r="BS22" s="1667"/>
      <c r="BT22" s="1667"/>
      <c r="BU22" s="1668"/>
      <c r="BV22" s="1657"/>
      <c r="BW22" s="1658"/>
      <c r="BX22" s="1658"/>
      <c r="BY22" s="1658"/>
      <c r="BZ22" s="1659"/>
      <c r="CG22" s="1650"/>
      <c r="CH22" s="1648"/>
      <c r="CI22" s="1648"/>
      <c r="CJ22" s="1648"/>
      <c r="CK22" s="1648"/>
      <c r="CL22" s="1648"/>
      <c r="CM22" s="1648"/>
      <c r="CN22" s="1648"/>
      <c r="CO22" s="1648"/>
      <c r="CP22" s="1648"/>
      <c r="CQ22" s="1648"/>
      <c r="CR22" s="1648"/>
      <c r="CS22" s="1648"/>
      <c r="CT22" s="1648"/>
      <c r="CU22" s="1648"/>
      <c r="CV22" s="1648"/>
      <c r="CW22" s="1648"/>
      <c r="CX22" s="1648"/>
      <c r="CY22" s="1648"/>
      <c r="CZ22" s="1648"/>
      <c r="DA22" s="1648"/>
      <c r="DB22" s="1648"/>
      <c r="DC22" s="1649"/>
    </row>
    <row r="23" spans="3:107" ht="8.25" customHeight="1">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BD23" s="1660"/>
      <c r="BE23" s="1661"/>
      <c r="BF23" s="1661"/>
      <c r="BG23" s="1661"/>
      <c r="BH23" s="1662"/>
      <c r="BI23" s="1660"/>
      <c r="BJ23" s="1661"/>
      <c r="BK23" s="1661"/>
      <c r="BL23" s="1661"/>
      <c r="BM23" s="1661"/>
      <c r="BN23" s="1662"/>
      <c r="BO23" s="1669"/>
      <c r="BP23" s="1670"/>
      <c r="BQ23" s="1670"/>
      <c r="BR23" s="1670"/>
      <c r="BS23" s="1670"/>
      <c r="BT23" s="1670"/>
      <c r="BU23" s="1671"/>
      <c r="BV23" s="1660"/>
      <c r="BW23" s="1661"/>
      <c r="BX23" s="1661"/>
      <c r="BY23" s="1661"/>
      <c r="BZ23" s="1662"/>
      <c r="CG23" s="1650"/>
      <c r="CH23" s="1648"/>
      <c r="CI23" s="1648"/>
      <c r="CJ23" s="1648"/>
      <c r="CK23" s="1648"/>
      <c r="CL23" s="1648"/>
      <c r="CM23" s="1648"/>
      <c r="CN23" s="1648"/>
      <c r="CO23" s="1648"/>
      <c r="CP23" s="1648"/>
      <c r="CQ23" s="1648"/>
      <c r="CR23" s="1648"/>
      <c r="CS23" s="1648"/>
      <c r="CT23" s="1648"/>
      <c r="CU23" s="1648"/>
      <c r="CV23" s="1648"/>
      <c r="CW23" s="1648"/>
      <c r="CX23" s="1648"/>
      <c r="CY23" s="1648"/>
      <c r="CZ23" s="1648"/>
      <c r="DA23" s="1648"/>
      <c r="DB23" s="1648"/>
      <c r="DC23" s="1649"/>
    </row>
    <row r="24" spans="3:107" ht="8.25" customHeight="1">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CG24" s="1650"/>
      <c r="CH24" s="1648"/>
      <c r="CI24" s="1648"/>
      <c r="CJ24" s="1648"/>
      <c r="CK24" s="1648"/>
      <c r="CL24" s="1648"/>
      <c r="CM24" s="1648"/>
      <c r="CN24" s="1648"/>
      <c r="CO24" s="1648"/>
      <c r="CP24" s="1648"/>
      <c r="CQ24" s="1648"/>
      <c r="CR24" s="1648"/>
      <c r="CS24" s="1648"/>
      <c r="CT24" s="1648"/>
      <c r="CU24" s="1648"/>
      <c r="CV24" s="1648"/>
      <c r="CW24" s="1648"/>
      <c r="CX24" s="1648"/>
      <c r="CY24" s="1648"/>
      <c r="CZ24" s="1648"/>
      <c r="DA24" s="1648"/>
      <c r="DB24" s="1648"/>
      <c r="DC24" s="1649"/>
    </row>
    <row r="25" spans="3:107" ht="8.25" customHeight="1">
      <c r="G25" s="1334" t="s">
        <v>632</v>
      </c>
      <c r="H25" s="1334"/>
      <c r="I25" s="1334"/>
      <c r="J25" s="1334"/>
      <c r="K25" s="1334"/>
      <c r="L25" s="1334"/>
      <c r="M25" s="1334"/>
      <c r="N25" s="1334"/>
      <c r="O25" s="1334"/>
      <c r="P25" s="1334"/>
      <c r="Q25" s="1334"/>
      <c r="R25" s="1334"/>
      <c r="S25" s="1334"/>
      <c r="T25" s="1334"/>
      <c r="U25" s="1334"/>
      <c r="V25" s="1334"/>
      <c r="W25" s="1334"/>
      <c r="X25" s="1334"/>
      <c r="Y25" s="1334"/>
      <c r="Z25" s="1334"/>
      <c r="AA25" s="1334"/>
      <c r="AN25" s="1209" t="s">
        <v>633</v>
      </c>
      <c r="AO25" s="1209"/>
      <c r="AP25" s="1209"/>
      <c r="AQ25" s="1209"/>
      <c r="AR25" s="1209"/>
      <c r="AS25" s="1209"/>
      <c r="AT25" s="1209"/>
      <c r="AU25" s="1209"/>
      <c r="AV25" s="1209"/>
      <c r="AW25" s="1209"/>
      <c r="AX25" s="1209"/>
      <c r="AY25" s="1209"/>
      <c r="AZ25" s="1209"/>
      <c r="BA25" s="1209"/>
      <c r="BB25" s="1209"/>
      <c r="BC25" s="1209"/>
      <c r="BD25" s="1209"/>
      <c r="BE25" s="1209"/>
      <c r="BF25" s="1209"/>
      <c r="BG25" s="1209"/>
      <c r="BH25" s="1209"/>
      <c r="BI25" s="1209"/>
      <c r="BS25" s="1334" t="s">
        <v>48</v>
      </c>
      <c r="BT25" s="1334"/>
      <c r="BU25" s="1334"/>
      <c r="BV25" s="1334"/>
      <c r="BW25" s="1334"/>
      <c r="BX25" s="1334"/>
      <c r="BY25" s="1334"/>
      <c r="BZ25" s="1334"/>
      <c r="CA25" s="1334"/>
      <c r="CB25" s="1334"/>
      <c r="CC25" s="1334"/>
      <c r="CG25" s="1650"/>
      <c r="CH25" s="1648"/>
      <c r="CI25" s="1648"/>
      <c r="CJ25" s="1648"/>
      <c r="CK25" s="1648"/>
      <c r="CL25" s="1648"/>
      <c r="CM25" s="1648"/>
      <c r="CN25" s="1648"/>
      <c r="CO25" s="1648"/>
      <c r="CP25" s="1648"/>
      <c r="CQ25" s="1648"/>
      <c r="CR25" s="1648"/>
      <c r="CS25" s="1648"/>
      <c r="CT25" s="1648"/>
      <c r="CU25" s="1648"/>
      <c r="CV25" s="1648"/>
      <c r="CW25" s="1648"/>
      <c r="CX25" s="1648"/>
      <c r="CY25" s="1648"/>
      <c r="CZ25" s="1648"/>
      <c r="DA25" s="1648"/>
      <c r="DB25" s="1648"/>
      <c r="DC25" s="1649"/>
    </row>
    <row r="26" spans="3:107" ht="8.25" customHeight="1" thickBot="1">
      <c r="G26" s="1334"/>
      <c r="H26" s="1334"/>
      <c r="I26" s="1334"/>
      <c r="J26" s="1334"/>
      <c r="K26" s="1334"/>
      <c r="L26" s="1334"/>
      <c r="M26" s="1334"/>
      <c r="N26" s="1334"/>
      <c r="O26" s="1334"/>
      <c r="P26" s="1334"/>
      <c r="Q26" s="1334"/>
      <c r="R26" s="1334"/>
      <c r="S26" s="1334"/>
      <c r="T26" s="1334"/>
      <c r="U26" s="1334"/>
      <c r="V26" s="1334"/>
      <c r="W26" s="1334"/>
      <c r="X26" s="1334"/>
      <c r="Y26" s="1334"/>
      <c r="Z26" s="1334"/>
      <c r="AA26" s="1334"/>
      <c r="AN26" s="1209"/>
      <c r="AO26" s="1209"/>
      <c r="AP26" s="1209"/>
      <c r="AQ26" s="1209"/>
      <c r="AR26" s="1209"/>
      <c r="AS26" s="1209"/>
      <c r="AT26" s="1209"/>
      <c r="AU26" s="1209"/>
      <c r="AV26" s="1209"/>
      <c r="AW26" s="1209"/>
      <c r="AX26" s="1209"/>
      <c r="AY26" s="1209"/>
      <c r="AZ26" s="1209"/>
      <c r="BA26" s="1209"/>
      <c r="BB26" s="1209"/>
      <c r="BC26" s="1209"/>
      <c r="BD26" s="1209"/>
      <c r="BE26" s="1209"/>
      <c r="BF26" s="1209"/>
      <c r="BG26" s="1209"/>
      <c r="BH26" s="1209"/>
      <c r="BI26" s="1209"/>
      <c r="BS26" s="1334"/>
      <c r="BT26" s="1334"/>
      <c r="BU26" s="1334"/>
      <c r="BV26" s="1334"/>
      <c r="BW26" s="1334"/>
      <c r="BX26" s="1334"/>
      <c r="BY26" s="1334"/>
      <c r="BZ26" s="1334"/>
      <c r="CA26" s="1334"/>
      <c r="CB26" s="1334"/>
      <c r="CC26" s="1334"/>
      <c r="CG26" s="1651"/>
      <c r="CH26" s="1652"/>
      <c r="CI26" s="1652"/>
      <c r="CJ26" s="1652"/>
      <c r="CK26" s="1652"/>
      <c r="CL26" s="1652"/>
      <c r="CM26" s="1652"/>
      <c r="CN26" s="1652"/>
      <c r="CO26" s="1652"/>
      <c r="CP26" s="1652"/>
      <c r="CQ26" s="1652"/>
      <c r="CR26" s="1652"/>
      <c r="CS26" s="1652"/>
      <c r="CT26" s="1652"/>
      <c r="CU26" s="1652"/>
      <c r="CV26" s="1652"/>
      <c r="CW26" s="1652"/>
      <c r="CX26" s="1652"/>
      <c r="CY26" s="1652"/>
      <c r="CZ26" s="1652"/>
      <c r="DA26" s="1652"/>
      <c r="DB26" s="1652"/>
      <c r="DC26" s="1653"/>
    </row>
    <row r="27" spans="3:107" ht="8.25" customHeight="1">
      <c r="G27" s="1587" t="s">
        <v>53</v>
      </c>
      <c r="H27" s="1588"/>
      <c r="I27" s="1589"/>
      <c r="J27" s="1594" t="s">
        <v>107</v>
      </c>
      <c r="K27" s="1594"/>
      <c r="L27" s="1594"/>
      <c r="M27" s="1247"/>
      <c r="N27" s="1248"/>
      <c r="O27" s="1248"/>
      <c r="P27" s="1250" t="s">
        <v>29</v>
      </c>
      <c r="Q27" s="1243"/>
      <c r="R27" s="1244"/>
      <c r="S27" s="1594" t="s">
        <v>107</v>
      </c>
      <c r="T27" s="1594"/>
      <c r="U27" s="1594"/>
      <c r="V27" s="1247"/>
      <c r="W27" s="1248"/>
      <c r="X27" s="1248"/>
      <c r="Y27" s="1250" t="s">
        <v>54</v>
      </c>
      <c r="Z27" s="1243"/>
      <c r="AA27" s="1244"/>
      <c r="AB27" s="1594" t="s">
        <v>107</v>
      </c>
      <c r="AC27" s="1594"/>
      <c r="AD27" s="1594"/>
      <c r="AE27" s="1247"/>
      <c r="AF27" s="1248"/>
      <c r="AG27" s="1248"/>
      <c r="AH27" s="1250" t="s">
        <v>55</v>
      </c>
      <c r="AI27" s="1243"/>
      <c r="AJ27" s="1244"/>
      <c r="AK27" s="1060"/>
      <c r="AL27" s="1061"/>
      <c r="AM27" s="265"/>
      <c r="AN27" s="1587" t="s">
        <v>53</v>
      </c>
      <c r="AO27" s="1588"/>
      <c r="AP27" s="1589"/>
      <c r="AQ27" s="1594" t="s">
        <v>270</v>
      </c>
      <c r="AR27" s="1594"/>
      <c r="AS27" s="1594"/>
      <c r="AT27" s="1247"/>
      <c r="AU27" s="1248"/>
      <c r="AV27" s="1248"/>
      <c r="AW27" s="1250" t="s">
        <v>29</v>
      </c>
      <c r="AX27" s="1243"/>
      <c r="AY27" s="1244"/>
      <c r="AZ27" s="1594" t="s">
        <v>270</v>
      </c>
      <c r="BA27" s="1594"/>
      <c r="BB27" s="1594"/>
      <c r="BC27" s="1247"/>
      <c r="BD27" s="1248"/>
      <c r="BE27" s="1248"/>
      <c r="BF27" s="1250" t="s">
        <v>54</v>
      </c>
      <c r="BG27" s="1243"/>
      <c r="BH27" s="1244"/>
      <c r="BI27" s="1594" t="s">
        <v>270</v>
      </c>
      <c r="BJ27" s="1594"/>
      <c r="BK27" s="1594"/>
      <c r="BL27" s="1247"/>
      <c r="BM27" s="1248"/>
      <c r="BN27" s="1248"/>
      <c r="BO27" s="1250" t="s">
        <v>55</v>
      </c>
      <c r="BP27" s="1243"/>
      <c r="BQ27" s="1244"/>
      <c r="BR27" s="1060"/>
      <c r="BS27" s="1061"/>
      <c r="BU27" s="1572"/>
      <c r="BV27" s="1572"/>
      <c r="BW27" s="1572"/>
      <c r="BX27" s="1060"/>
      <c r="BY27" s="1061"/>
    </row>
    <row r="28" spans="3:107" ht="8.25" customHeight="1">
      <c r="G28" s="1592"/>
      <c r="H28" s="1577"/>
      <c r="I28" s="1578"/>
      <c r="J28" s="1595"/>
      <c r="K28" s="1595"/>
      <c r="L28" s="1595"/>
      <c r="M28" s="1592"/>
      <c r="N28" s="1577"/>
      <c r="O28" s="1577"/>
      <c r="P28" s="1590"/>
      <c r="Q28" s="1577"/>
      <c r="R28" s="1578"/>
      <c r="S28" s="1595"/>
      <c r="T28" s="1595"/>
      <c r="U28" s="1595"/>
      <c r="V28" s="1592"/>
      <c r="W28" s="1577"/>
      <c r="X28" s="1577"/>
      <c r="Y28" s="1590"/>
      <c r="Z28" s="1577"/>
      <c r="AA28" s="1578"/>
      <c r="AB28" s="1595"/>
      <c r="AC28" s="1595"/>
      <c r="AD28" s="1595"/>
      <c r="AE28" s="1592"/>
      <c r="AF28" s="1577"/>
      <c r="AG28" s="1577"/>
      <c r="AH28" s="1590"/>
      <c r="AI28" s="1577"/>
      <c r="AJ28" s="1578"/>
      <c r="AK28" s="1062"/>
      <c r="AL28" s="1061"/>
      <c r="AM28" s="265"/>
      <c r="AN28" s="1592"/>
      <c r="AO28" s="1577"/>
      <c r="AP28" s="1578"/>
      <c r="AQ28" s="1595"/>
      <c r="AR28" s="1595"/>
      <c r="AS28" s="1595"/>
      <c r="AT28" s="1592"/>
      <c r="AU28" s="1577"/>
      <c r="AV28" s="1577"/>
      <c r="AW28" s="1590"/>
      <c r="AX28" s="1577"/>
      <c r="AY28" s="1578"/>
      <c r="AZ28" s="1595"/>
      <c r="BA28" s="1595"/>
      <c r="BB28" s="1595"/>
      <c r="BC28" s="1592"/>
      <c r="BD28" s="1577"/>
      <c r="BE28" s="1577"/>
      <c r="BF28" s="1590"/>
      <c r="BG28" s="1577"/>
      <c r="BH28" s="1578"/>
      <c r="BI28" s="1595"/>
      <c r="BJ28" s="1595"/>
      <c r="BK28" s="1595"/>
      <c r="BL28" s="1592"/>
      <c r="BM28" s="1577"/>
      <c r="BN28" s="1577"/>
      <c r="BO28" s="1590"/>
      <c r="BP28" s="1577"/>
      <c r="BQ28" s="1578"/>
      <c r="BR28" s="1062"/>
      <c r="BS28" s="1061"/>
      <c r="BU28" s="1572"/>
      <c r="BV28" s="1572"/>
      <c r="BW28" s="1572"/>
      <c r="BX28" s="1062"/>
      <c r="BY28" s="1061"/>
    </row>
    <row r="29" spans="3:107" ht="8.25" customHeight="1">
      <c r="G29" s="1593"/>
      <c r="H29" s="1579"/>
      <c r="I29" s="1580"/>
      <c r="J29" s="1596"/>
      <c r="K29" s="1596"/>
      <c r="L29" s="1596"/>
      <c r="M29" s="1593"/>
      <c r="N29" s="1579"/>
      <c r="O29" s="1579"/>
      <c r="P29" s="1591"/>
      <c r="Q29" s="1579"/>
      <c r="R29" s="1580"/>
      <c r="S29" s="1596"/>
      <c r="T29" s="1596"/>
      <c r="U29" s="1596"/>
      <c r="V29" s="1593"/>
      <c r="W29" s="1579"/>
      <c r="X29" s="1579"/>
      <c r="Y29" s="1591"/>
      <c r="Z29" s="1579"/>
      <c r="AA29" s="1580"/>
      <c r="AB29" s="1596"/>
      <c r="AC29" s="1596"/>
      <c r="AD29" s="1596"/>
      <c r="AE29" s="1593"/>
      <c r="AF29" s="1579"/>
      <c r="AG29" s="1579"/>
      <c r="AH29" s="1591"/>
      <c r="AI29" s="1579"/>
      <c r="AJ29" s="1580"/>
      <c r="AK29" s="1062"/>
      <c r="AL29" s="1061"/>
      <c r="AM29" s="265"/>
      <c r="AN29" s="1593"/>
      <c r="AO29" s="1579"/>
      <c r="AP29" s="1580"/>
      <c r="AQ29" s="1596"/>
      <c r="AR29" s="1596"/>
      <c r="AS29" s="1596"/>
      <c r="AT29" s="1593"/>
      <c r="AU29" s="1579"/>
      <c r="AV29" s="1579"/>
      <c r="AW29" s="1591"/>
      <c r="AX29" s="1579"/>
      <c r="AY29" s="1580"/>
      <c r="AZ29" s="1596"/>
      <c r="BA29" s="1596"/>
      <c r="BB29" s="1596"/>
      <c r="BC29" s="1593"/>
      <c r="BD29" s="1579"/>
      <c r="BE29" s="1579"/>
      <c r="BF29" s="1591"/>
      <c r="BG29" s="1579"/>
      <c r="BH29" s="1580"/>
      <c r="BI29" s="1596"/>
      <c r="BJ29" s="1596"/>
      <c r="BK29" s="1596"/>
      <c r="BL29" s="1593"/>
      <c r="BM29" s="1579"/>
      <c r="BN29" s="1579"/>
      <c r="BO29" s="1591"/>
      <c r="BP29" s="1579"/>
      <c r="BQ29" s="1580"/>
      <c r="BR29" s="1062"/>
      <c r="BS29" s="1061"/>
      <c r="BU29" s="1572"/>
      <c r="BV29" s="1572"/>
      <c r="BW29" s="1572"/>
      <c r="BX29" s="1062"/>
      <c r="BY29" s="1061"/>
    </row>
    <row r="30" spans="3:107" ht="8.25" customHeight="1" thickBot="1">
      <c r="G30" s="1334" t="s">
        <v>37</v>
      </c>
      <c r="H30" s="1583"/>
      <c r="I30" s="1583"/>
      <c r="J30" s="1583"/>
      <c r="K30" s="1583"/>
      <c r="L30" s="1583"/>
      <c r="M30" s="1583"/>
      <c r="N30" s="1583"/>
      <c r="O30" s="1583"/>
      <c r="P30" s="1583"/>
      <c r="Q30" s="1583"/>
      <c r="R30" s="1583"/>
      <c r="AB30" s="1334" t="s">
        <v>38</v>
      </c>
      <c r="AC30" s="1583"/>
      <c r="AD30" s="1583"/>
      <c r="AE30" s="1583"/>
      <c r="AF30" s="1583"/>
      <c r="AG30" s="1583"/>
      <c r="AH30" s="1583"/>
      <c r="AI30" s="1583"/>
      <c r="AJ30" s="1583"/>
      <c r="AK30" s="1583"/>
      <c r="AL30" s="1583"/>
      <c r="AM30" s="1583"/>
      <c r="AN30" s="1583"/>
      <c r="AO30" s="1583"/>
      <c r="AW30" s="1392" t="s">
        <v>380</v>
      </c>
      <c r="AX30" s="1585"/>
      <c r="AY30" s="1585"/>
      <c r="AZ30" s="1585"/>
      <c r="BA30" s="1585"/>
      <c r="BB30" s="1585"/>
      <c r="BC30" s="1585"/>
      <c r="BD30" s="1585"/>
      <c r="BE30" s="1585"/>
      <c r="BF30" s="1585"/>
      <c r="BG30" s="1585"/>
      <c r="BH30" s="1585"/>
      <c r="BI30" s="1585"/>
      <c r="BJ30" s="1585"/>
      <c r="BK30" s="1585"/>
      <c r="BN30" s="1334" t="s">
        <v>46</v>
      </c>
      <c r="BO30" s="1334"/>
      <c r="BP30" s="1334"/>
      <c r="BQ30" s="1334"/>
      <c r="BR30" s="1334"/>
      <c r="BS30" s="1334"/>
      <c r="BT30" s="1334"/>
      <c r="BU30" s="1334" t="s">
        <v>47</v>
      </c>
      <c r="BV30" s="1334"/>
      <c r="BW30" s="1334"/>
      <c r="BX30" s="1334"/>
      <c r="BY30" s="1334"/>
      <c r="BZ30" s="1334"/>
      <c r="CA30" s="1334"/>
      <c r="CB30" s="1334"/>
      <c r="CC30" s="1334"/>
      <c r="CD30" s="1334"/>
      <c r="CE30" s="1334"/>
      <c r="CF30" s="1334"/>
    </row>
    <row r="31" spans="3:107" ht="8.25" customHeight="1" thickTop="1">
      <c r="D31" s="45"/>
      <c r="E31" s="32"/>
      <c r="F31" s="32"/>
      <c r="G31" s="1584"/>
      <c r="H31" s="1584"/>
      <c r="I31" s="1584"/>
      <c r="J31" s="1584"/>
      <c r="K31" s="1584"/>
      <c r="L31" s="1584"/>
      <c r="M31" s="1584"/>
      <c r="N31" s="1584"/>
      <c r="O31" s="1584"/>
      <c r="P31" s="1584"/>
      <c r="Q31" s="1584"/>
      <c r="R31" s="1584"/>
      <c r="S31" s="32"/>
      <c r="T31" s="32"/>
      <c r="U31" s="32"/>
      <c r="V31" s="32"/>
      <c r="W31" s="32"/>
      <c r="X31" s="32"/>
      <c r="Y31" s="32"/>
      <c r="Z31" s="32"/>
      <c r="AA31" s="32"/>
      <c r="AB31" s="1584"/>
      <c r="AC31" s="1584"/>
      <c r="AD31" s="1584"/>
      <c r="AE31" s="1584"/>
      <c r="AF31" s="1584"/>
      <c r="AG31" s="1584"/>
      <c r="AH31" s="1584"/>
      <c r="AI31" s="1584"/>
      <c r="AJ31" s="1584"/>
      <c r="AK31" s="1584"/>
      <c r="AL31" s="1584"/>
      <c r="AM31" s="1584"/>
      <c r="AN31" s="1584"/>
      <c r="AO31" s="1584"/>
      <c r="AP31" s="32"/>
      <c r="AQ31" s="32"/>
      <c r="AR31" s="32"/>
      <c r="AS31" s="32"/>
      <c r="AT31" s="32"/>
      <c r="AU31" s="32"/>
      <c r="AV31" s="32"/>
      <c r="AW31" s="1586"/>
      <c r="AX31" s="1586"/>
      <c r="AY31" s="1586"/>
      <c r="AZ31" s="1586"/>
      <c r="BA31" s="1586"/>
      <c r="BB31" s="1586"/>
      <c r="BC31" s="1586"/>
      <c r="BD31" s="1586"/>
      <c r="BE31" s="1586"/>
      <c r="BF31" s="1586"/>
      <c r="BG31" s="1586"/>
      <c r="BH31" s="1586"/>
      <c r="BI31" s="1586"/>
      <c r="BJ31" s="1586"/>
      <c r="BK31" s="1586"/>
      <c r="BL31" s="32"/>
      <c r="BM31" s="33"/>
      <c r="BN31" s="1334"/>
      <c r="BO31" s="1334"/>
      <c r="BP31" s="1334"/>
      <c r="BQ31" s="1334"/>
      <c r="BR31" s="1334"/>
      <c r="BS31" s="1334"/>
      <c r="BT31" s="1334"/>
      <c r="BU31" s="1334"/>
      <c r="BV31" s="1334"/>
      <c r="BW31" s="1334"/>
      <c r="BX31" s="1334"/>
      <c r="BY31" s="1334"/>
      <c r="BZ31" s="1334"/>
      <c r="CA31" s="1334"/>
      <c r="CB31" s="1334"/>
      <c r="CC31" s="1334"/>
      <c r="CD31" s="1334"/>
      <c r="CE31" s="1334"/>
      <c r="CF31" s="1334"/>
    </row>
    <row r="32" spans="3:107" ht="8.25" customHeight="1">
      <c r="D32" s="44"/>
      <c r="E32" s="264"/>
      <c r="F32" s="264"/>
      <c r="G32" s="1242" t="s">
        <v>266</v>
      </c>
      <c r="H32" s="1243"/>
      <c r="I32" s="1243"/>
      <c r="J32" s="1573" t="s">
        <v>268</v>
      </c>
      <c r="K32" s="1573"/>
      <c r="L32" s="1573"/>
      <c r="M32" s="1573" t="s">
        <v>264</v>
      </c>
      <c r="N32" s="1573"/>
      <c r="O32" s="1573"/>
      <c r="P32" s="1573" t="s">
        <v>265</v>
      </c>
      <c r="Q32" s="1573"/>
      <c r="R32" s="1573"/>
      <c r="S32" s="1573" t="s">
        <v>266</v>
      </c>
      <c r="T32" s="1573"/>
      <c r="U32" s="1573"/>
      <c r="V32" s="1243" t="s">
        <v>310</v>
      </c>
      <c r="W32" s="1243"/>
      <c r="X32" s="1244"/>
      <c r="Y32" s="1060"/>
      <c r="Z32" s="1061"/>
      <c r="AA32" s="265"/>
      <c r="AB32" s="1242" t="s">
        <v>266</v>
      </c>
      <c r="AC32" s="1243"/>
      <c r="AD32" s="1243"/>
      <c r="AE32" s="1573" t="s">
        <v>268</v>
      </c>
      <c r="AF32" s="1573"/>
      <c r="AG32" s="1573"/>
      <c r="AH32" s="1573" t="s">
        <v>264</v>
      </c>
      <c r="AI32" s="1573"/>
      <c r="AJ32" s="1573"/>
      <c r="AK32" s="1573" t="s">
        <v>265</v>
      </c>
      <c r="AL32" s="1573"/>
      <c r="AM32" s="1573"/>
      <c r="AN32" s="1573" t="s">
        <v>266</v>
      </c>
      <c r="AO32" s="1573"/>
      <c r="AP32" s="1573"/>
      <c r="AQ32" s="1243" t="s">
        <v>310</v>
      </c>
      <c r="AR32" s="1243"/>
      <c r="AS32" s="1244"/>
      <c r="AT32" s="1060"/>
      <c r="AU32" s="1061"/>
      <c r="AV32" s="265"/>
      <c r="AW32" s="1242" t="s">
        <v>268</v>
      </c>
      <c r="AX32" s="1243"/>
      <c r="AY32" s="1243"/>
      <c r="AZ32" s="1573" t="s">
        <v>264</v>
      </c>
      <c r="BA32" s="1573"/>
      <c r="BB32" s="1573"/>
      <c r="BC32" s="1573" t="s">
        <v>265</v>
      </c>
      <c r="BD32" s="1573"/>
      <c r="BE32" s="1573"/>
      <c r="BF32" s="1573" t="s">
        <v>266</v>
      </c>
      <c r="BG32" s="1573"/>
      <c r="BH32" s="1573"/>
      <c r="BI32" s="1243" t="s">
        <v>310</v>
      </c>
      <c r="BJ32" s="1243"/>
      <c r="BK32" s="1244"/>
      <c r="BL32" s="1060"/>
      <c r="BM32" s="1574"/>
      <c r="BO32" s="1572"/>
      <c r="BP32" s="1572"/>
      <c r="BQ32" s="1572"/>
      <c r="BR32" s="1060"/>
      <c r="BS32" s="1061"/>
      <c r="BU32" s="1572"/>
      <c r="BV32" s="1572"/>
      <c r="BW32" s="1572"/>
      <c r="BX32" s="1060"/>
      <c r="BY32" s="1061"/>
    </row>
    <row r="33" spans="4:111" ht="8.25" customHeight="1">
      <c r="D33" s="44"/>
      <c r="E33" s="264"/>
      <c r="F33" s="264"/>
      <c r="G33" s="1581" t="str">
        <f>IF(ISERROR(MID('保険料計算シート（非表示）'!E2,LEN('保険料計算シート（非表示）'!E2)-5,1)),"",MID('保険料計算シート（非表示）'!E2,LEN('保険料計算シート（非表示）'!E2)-5,1))</f>
        <v/>
      </c>
      <c r="H33" s="1575"/>
      <c r="I33" s="1575"/>
      <c r="J33" s="1575" t="str">
        <f>IF(ISERROR(MID('保険料計算シート（非表示）'!E2,LEN('保険料計算シート（非表示）'!E2)-4,1)),"",MID('保険料計算シート（非表示）'!E2,LEN('保険料計算シート（非表示）'!E2)-4,1))</f>
        <v/>
      </c>
      <c r="K33" s="1575"/>
      <c r="L33" s="1575"/>
      <c r="M33" s="1575" t="str">
        <f>IF(ISERROR(MID('保険料計算シート（非表示）'!E2,LEN('保険料計算シート（非表示）'!E2)-3,1)),"",MID('保険料計算シート（非表示）'!E2,LEN('保険料計算シート（非表示）'!E2)-3,1))</f>
        <v/>
      </c>
      <c r="N33" s="1575"/>
      <c r="O33" s="1575"/>
      <c r="P33" s="1575" t="str">
        <f>IF(ISERROR(MID('保険料計算シート（非表示）'!E2,LEN('保険料計算シート（非表示）'!E2)-2,1)),"",MID('保険料計算シート（非表示）'!E2,LEN('保険料計算シート（非表示）'!E2)-2,1))</f>
        <v/>
      </c>
      <c r="Q33" s="1575"/>
      <c r="R33" s="1575"/>
      <c r="S33" s="1575" t="str">
        <f>IF(ISERROR(MID('保険料計算シート（非表示）'!E2,LEN('保険料計算シート（非表示）'!E2)-1,1)),"",MID('保険料計算シート（非表示）'!E2,LEN('保険料計算シート（非表示）'!E2)-1,1))</f>
        <v/>
      </c>
      <c r="T33" s="1575"/>
      <c r="U33" s="1575"/>
      <c r="V33" s="1577" t="str">
        <f>IF('保険料計算シート（非表示）'!E2=0,"",IF(ISERROR(MID('保険料計算シート（非表示）'!E2,LEN('保険料計算シート（非表示）'!E2),1)),"",MID('保険料計算シート（非表示）'!E2,LEN('保険料計算シート（非表示）'!E2),1)))</f>
        <v/>
      </c>
      <c r="W33" s="1577"/>
      <c r="X33" s="1578"/>
      <c r="Y33" s="1062"/>
      <c r="Z33" s="1061"/>
      <c r="AA33" s="265"/>
      <c r="AB33" s="1581" t="str">
        <f>IF(ISERROR(MID('保険料計算シート（非表示）'!F2,LEN('保険料計算シート（非表示）'!F2)-5,1)),"",MID('保険料計算シート（非表示）'!F2,LEN('保険料計算シート（非表示）'!F2)-5,1))</f>
        <v/>
      </c>
      <c r="AC33" s="1575"/>
      <c r="AD33" s="1575"/>
      <c r="AE33" s="1575" t="str">
        <f>IF(ISERROR(MID('保険料計算シート（非表示）'!F2,LEN('保険料計算シート（非表示）'!F2)-4,1)),"",MID('保険料計算シート（非表示）'!F2,LEN('保険料計算シート（非表示）'!F2)-4,1))</f>
        <v/>
      </c>
      <c r="AF33" s="1575"/>
      <c r="AG33" s="1575"/>
      <c r="AH33" s="1575" t="str">
        <f>IF(ISERROR(MID('保険料計算シート（非表示）'!F2,LEN('保険料計算シート（非表示）'!F2)-3,1)),"",MID('保険料計算シート（非表示）'!F2,LEN('保険料計算シート（非表示）'!F2)-3,1))</f>
        <v/>
      </c>
      <c r="AI33" s="1575"/>
      <c r="AJ33" s="1575"/>
      <c r="AK33" s="1575" t="str">
        <f>IF(ISERROR(MID('保険料計算シート（非表示）'!F2,LEN('保険料計算シート（非表示）'!F2)-2,1)),"",MID('保険料計算シート（非表示）'!F2,LEN('保険料計算シート（非表示）'!F2)-2,1))</f>
        <v/>
      </c>
      <c r="AL33" s="1575"/>
      <c r="AM33" s="1575"/>
      <c r="AN33" s="1575" t="str">
        <f>IF(ISERROR(MID('保険料計算シート（非表示）'!F2,LEN('保険料計算シート（非表示）'!F2)-1,1)),"",MID('保険料計算シート（非表示）'!F2,LEN('保険料計算シート（非表示）'!F2)-1,1))</f>
        <v/>
      </c>
      <c r="AO33" s="1575"/>
      <c r="AP33" s="1575"/>
      <c r="AQ33" s="1577" t="str">
        <f>IF('保険料計算シート（非表示）'!F2=0,"",IF(ISERROR(MID('保険料計算シート（非表示）'!F2,LEN('保険料計算シート（非表示）'!F2),1)),"",MID('保険料計算シート（非表示）'!F2,LEN('保険料計算シート（非表示）'!F2),1)))</f>
        <v/>
      </c>
      <c r="AR33" s="1577"/>
      <c r="AS33" s="1578"/>
      <c r="AT33" s="1062"/>
      <c r="AU33" s="1061"/>
      <c r="AV33" s="264"/>
      <c r="AW33" s="1581" t="str">
        <f>IF(ISERROR(MID('保険料計算シート（非表示）'!G2,LEN('保険料計算シート（非表示）'!G2)-4,1)),"",MID('保険料計算シート（非表示）'!G2,LEN('保険料計算シート（非表示）'!G2)-4,1))</f>
        <v/>
      </c>
      <c r="AX33" s="1575"/>
      <c r="AY33" s="1575"/>
      <c r="AZ33" s="1575" t="str">
        <f>IF(ISERROR(MID('保険料計算シート（非表示）'!G2,LEN('保険料計算シート（非表示）'!G2)-3,1)),"",MID('保険料計算シート（非表示）'!G2,LEN('保険料計算シート（非表示）'!G2)-3,1))</f>
        <v/>
      </c>
      <c r="BA33" s="1575"/>
      <c r="BB33" s="1575"/>
      <c r="BC33" s="1575" t="str">
        <f>IF(ISERROR(MID('保険料計算シート（非表示）'!G2,LEN('保険料計算シート（非表示）'!G2)-2,1)),"",MID('保険料計算シート（非表示）'!G2,LEN('保険料計算シート（非表示）'!G2)-2,1))</f>
        <v/>
      </c>
      <c r="BD33" s="1575"/>
      <c r="BE33" s="1575"/>
      <c r="BF33" s="1575" t="str">
        <f>IF(ISERROR(MID('保険料計算シート（非表示）'!G2,LEN('保険料計算シート（非表示）'!G2)-1,1)),"",MID('保険料計算シート（非表示）'!G2,LEN('保険料計算シート（非表示）'!G2)-1,1))</f>
        <v/>
      </c>
      <c r="BG33" s="1575"/>
      <c r="BH33" s="1575"/>
      <c r="BI33" s="1577" t="str">
        <f>IF('保険料計算シート（非表示）'!G2=0,"",IF(ISERROR(MID('保険料計算シート（非表示）'!G2,LEN('保険料計算シート（非表示）'!G2),1)),"",MID('保険料計算シート（非表示）'!G2,LEN('保険料計算シート（非表示）'!G2),1)))</f>
        <v/>
      </c>
      <c r="BJ33" s="1577"/>
      <c r="BK33" s="1578"/>
      <c r="BL33" s="1062"/>
      <c r="BM33" s="1574"/>
      <c r="BO33" s="1572"/>
      <c r="BP33" s="1572"/>
      <c r="BQ33" s="1572"/>
      <c r="BR33" s="1062"/>
      <c r="BS33" s="1061"/>
      <c r="BU33" s="1572"/>
      <c r="BV33" s="1572"/>
      <c r="BW33" s="1572"/>
      <c r="BX33" s="1062"/>
      <c r="BY33" s="1061"/>
    </row>
    <row r="34" spans="4:111" ht="8.25" customHeight="1">
      <c r="D34" s="44"/>
      <c r="E34" s="264"/>
      <c r="F34" s="264"/>
      <c r="G34" s="1582"/>
      <c r="H34" s="1576"/>
      <c r="I34" s="1576"/>
      <c r="J34" s="1576"/>
      <c r="K34" s="1576"/>
      <c r="L34" s="1576"/>
      <c r="M34" s="1576"/>
      <c r="N34" s="1576"/>
      <c r="O34" s="1576"/>
      <c r="P34" s="1576"/>
      <c r="Q34" s="1576"/>
      <c r="R34" s="1576"/>
      <c r="S34" s="1576"/>
      <c r="T34" s="1576"/>
      <c r="U34" s="1576"/>
      <c r="V34" s="1579"/>
      <c r="W34" s="1579"/>
      <c r="X34" s="1580"/>
      <c r="Y34" s="1062"/>
      <c r="Z34" s="1061"/>
      <c r="AA34" s="265"/>
      <c r="AB34" s="1582"/>
      <c r="AC34" s="1576"/>
      <c r="AD34" s="1576"/>
      <c r="AE34" s="1576"/>
      <c r="AF34" s="1576"/>
      <c r="AG34" s="1576"/>
      <c r="AH34" s="1576"/>
      <c r="AI34" s="1576"/>
      <c r="AJ34" s="1576"/>
      <c r="AK34" s="1576"/>
      <c r="AL34" s="1576"/>
      <c r="AM34" s="1576"/>
      <c r="AN34" s="1576"/>
      <c r="AO34" s="1576"/>
      <c r="AP34" s="1576"/>
      <c r="AQ34" s="1579"/>
      <c r="AR34" s="1579"/>
      <c r="AS34" s="1580"/>
      <c r="AT34" s="1062"/>
      <c r="AU34" s="1061"/>
      <c r="AV34" s="264"/>
      <c r="AW34" s="1582"/>
      <c r="AX34" s="1576"/>
      <c r="AY34" s="1576"/>
      <c r="AZ34" s="1576"/>
      <c r="BA34" s="1576"/>
      <c r="BB34" s="1576"/>
      <c r="BC34" s="1576"/>
      <c r="BD34" s="1576"/>
      <c r="BE34" s="1576"/>
      <c r="BF34" s="1576"/>
      <c r="BG34" s="1576"/>
      <c r="BH34" s="1576"/>
      <c r="BI34" s="1579"/>
      <c r="BJ34" s="1579"/>
      <c r="BK34" s="1580"/>
      <c r="BL34" s="1062"/>
      <c r="BM34" s="1574"/>
      <c r="BO34" s="1572"/>
      <c r="BP34" s="1572"/>
      <c r="BQ34" s="1572"/>
      <c r="BR34" s="1062"/>
      <c r="BS34" s="1061"/>
      <c r="BU34" s="1572"/>
      <c r="BV34" s="1572"/>
      <c r="BW34" s="1572"/>
      <c r="BX34" s="1062"/>
      <c r="BY34" s="1061"/>
    </row>
    <row r="35" spans="4:111" ht="4.5" customHeight="1" thickBot="1">
      <c r="D35" s="35"/>
      <c r="E35" s="279"/>
      <c r="F35" s="279"/>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9"/>
      <c r="BM35" s="36"/>
      <c r="BO35" s="262"/>
      <c r="BP35" s="262"/>
      <c r="BQ35" s="262"/>
      <c r="CD35" s="31"/>
      <c r="CE35" s="31"/>
      <c r="CF35" s="1571" t="s">
        <v>56</v>
      </c>
      <c r="CG35" s="1571"/>
      <c r="CH35" s="1571"/>
      <c r="CI35" s="1571"/>
      <c r="CJ35" s="1571"/>
      <c r="CK35" s="1571"/>
      <c r="CL35" s="1571"/>
      <c r="CM35" s="1571"/>
      <c r="CN35" s="1571"/>
      <c r="CO35" s="1571"/>
      <c r="CP35" s="1571"/>
      <c r="CQ35" s="1571"/>
      <c r="CR35" s="1571"/>
      <c r="CS35" s="1571"/>
      <c r="CT35" s="1571"/>
      <c r="CU35" s="1571"/>
      <c r="CV35" s="1571"/>
      <c r="CW35" s="1571"/>
      <c r="CX35" s="1571"/>
      <c r="CY35" s="1571"/>
      <c r="CZ35" s="1571"/>
      <c r="DA35" s="1571"/>
      <c r="DB35" s="1571"/>
      <c r="DC35" s="31"/>
    </row>
    <row r="36" spans="4:111" ht="8.25" customHeight="1" thickTop="1">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O36" s="262"/>
      <c r="BP36" s="262"/>
      <c r="BQ36" s="262"/>
      <c r="CC36" s="31"/>
      <c r="CD36" s="31"/>
      <c r="CE36" s="31"/>
      <c r="CF36" s="1571"/>
      <c r="CG36" s="1571"/>
      <c r="CH36" s="1571"/>
      <c r="CI36" s="1571"/>
      <c r="CJ36" s="1571"/>
      <c r="CK36" s="1571"/>
      <c r="CL36" s="1571"/>
      <c r="CM36" s="1571"/>
      <c r="CN36" s="1571"/>
      <c r="CO36" s="1571"/>
      <c r="CP36" s="1571"/>
      <c r="CQ36" s="1571"/>
      <c r="CR36" s="1571"/>
      <c r="CS36" s="1571"/>
      <c r="CT36" s="1571"/>
      <c r="CU36" s="1571"/>
      <c r="CV36" s="1571"/>
      <c r="CW36" s="1571"/>
      <c r="CX36" s="1571"/>
      <c r="CY36" s="1571"/>
      <c r="CZ36" s="1571"/>
      <c r="DA36" s="1571"/>
      <c r="DB36" s="1571"/>
      <c r="DC36" s="31"/>
    </row>
    <row r="37" spans="4:111" ht="8.25" customHeight="1"/>
    <row r="38" spans="4:111" ht="8.25" customHeight="1">
      <c r="D38" s="295"/>
      <c r="E38" s="296"/>
      <c r="F38" s="297"/>
      <c r="G38" s="298"/>
      <c r="H38" s="1503" t="s">
        <v>271</v>
      </c>
      <c r="I38" s="1503"/>
      <c r="J38" s="1503"/>
      <c r="K38" s="299"/>
      <c r="L38" s="299"/>
      <c r="M38" s="299"/>
      <c r="N38" s="299"/>
      <c r="O38" s="299"/>
      <c r="P38" s="299"/>
      <c r="Q38" s="300"/>
      <c r="R38" s="10"/>
      <c r="S38" s="10"/>
      <c r="T38" s="10"/>
      <c r="U38" s="10"/>
      <c r="V38" s="10"/>
      <c r="W38" s="10"/>
      <c r="X38" s="10"/>
      <c r="Y38" s="10"/>
      <c r="Z38" s="10"/>
      <c r="AA38" s="10"/>
      <c r="AB38" s="10"/>
      <c r="AC38" s="10"/>
      <c r="AD38" s="10"/>
      <c r="AE38" s="10"/>
      <c r="AF38" s="1501" t="s">
        <v>272</v>
      </c>
      <c r="AG38" s="1501"/>
      <c r="AH38" s="1501"/>
      <c r="AI38" s="1501"/>
      <c r="AJ38" s="1501"/>
      <c r="AK38" s="1501"/>
      <c r="AL38" s="1501"/>
      <c r="AM38" s="1501"/>
      <c r="AN38" s="1501"/>
      <c r="AO38" s="10"/>
      <c r="AP38" s="10"/>
      <c r="AQ38" s="10"/>
      <c r="AR38" s="1484" t="str">
        <f>TEXT(DATE(LEFT('設定シート（非表示）'!C6,4)-1,4,1),"ggg")</f>
        <v>平成</v>
      </c>
      <c r="AS38" s="1484"/>
      <c r="AT38" s="1484"/>
      <c r="AU38" s="1484"/>
      <c r="AV38" s="1570" t="str">
        <f>TEXT(DATE(LEFT('設定シート（非表示）'!C6,4)-1,4,1),"e")</f>
        <v>30</v>
      </c>
      <c r="AW38" s="1484"/>
      <c r="AX38" s="1484"/>
      <c r="AY38" s="1484" t="s">
        <v>29</v>
      </c>
      <c r="AZ38" s="1484"/>
      <c r="BA38" s="1484">
        <v>4</v>
      </c>
      <c r="BB38" s="1484"/>
      <c r="BC38" s="1484"/>
      <c r="BD38" s="1484" t="s">
        <v>57</v>
      </c>
      <c r="BE38" s="1484"/>
      <c r="BF38" s="1484">
        <v>1</v>
      </c>
      <c r="BG38" s="1484"/>
      <c r="BH38" s="1484"/>
      <c r="BI38" s="1484" t="s">
        <v>273</v>
      </c>
      <c r="BJ38" s="1484"/>
      <c r="BK38" s="10"/>
      <c r="BL38" s="1484" t="s">
        <v>274</v>
      </c>
      <c r="BM38" s="1484"/>
      <c r="BN38" s="1484"/>
      <c r="BO38" s="1484"/>
      <c r="BP38" s="10"/>
      <c r="BQ38" s="1484" t="str">
        <f>TEXT(DATE(LEFT('設定シート（非表示）'!C6,4),3,31),"ggg")</f>
        <v>平成</v>
      </c>
      <c r="BR38" s="1484"/>
      <c r="BS38" s="1484"/>
      <c r="BT38" s="1484"/>
      <c r="BU38" s="1570" t="str">
        <f>TEXT(DATE(LEFT('設定シート（非表示）'!C6,4),3,31),"e")</f>
        <v>31</v>
      </c>
      <c r="BV38" s="1484"/>
      <c r="BW38" s="1484"/>
      <c r="BX38" s="1484" t="s">
        <v>29</v>
      </c>
      <c r="BY38" s="1484"/>
      <c r="BZ38" s="1484">
        <v>3</v>
      </c>
      <c r="CA38" s="1484"/>
      <c r="CB38" s="1484"/>
      <c r="CC38" s="1484" t="s">
        <v>57</v>
      </c>
      <c r="CD38" s="1484"/>
      <c r="CE38" s="1484">
        <v>31</v>
      </c>
      <c r="CF38" s="1484"/>
      <c r="CG38" s="1484"/>
      <c r="CH38" s="1484" t="s">
        <v>273</v>
      </c>
      <c r="CI38" s="1484"/>
      <c r="CJ38" s="10"/>
      <c r="CK38" s="1484" t="s">
        <v>275</v>
      </c>
      <c r="CL38" s="1484"/>
      <c r="CM38" s="1484"/>
      <c r="CN38" s="1484"/>
      <c r="CO38" s="3"/>
      <c r="CP38" s="10"/>
      <c r="CQ38" s="10"/>
      <c r="CR38" s="10"/>
      <c r="CS38" s="10"/>
      <c r="CT38" s="10"/>
      <c r="CU38" s="10"/>
      <c r="CV38" s="10"/>
      <c r="CW38" s="10"/>
      <c r="CX38" s="3"/>
      <c r="CY38" s="3"/>
      <c r="CZ38" s="3"/>
      <c r="DA38" s="3"/>
      <c r="DB38" s="3"/>
      <c r="DC38" s="5"/>
    </row>
    <row r="39" spans="4:111" ht="8.25" customHeight="1">
      <c r="D39" s="301"/>
      <c r="E39" s="302"/>
      <c r="F39" s="303"/>
      <c r="G39" s="304"/>
      <c r="H39" s="1506"/>
      <c r="I39" s="1506"/>
      <c r="J39" s="1506"/>
      <c r="K39" s="305"/>
      <c r="L39" s="305"/>
      <c r="M39" s="305"/>
      <c r="N39" s="305"/>
      <c r="O39" s="305"/>
      <c r="P39" s="305"/>
      <c r="Q39" s="306"/>
      <c r="R39" s="9"/>
      <c r="S39" s="9"/>
      <c r="T39" s="9"/>
      <c r="U39" s="9"/>
      <c r="V39" s="9"/>
      <c r="W39" s="9"/>
      <c r="X39" s="9"/>
      <c r="Y39" s="9"/>
      <c r="Z39" s="9"/>
      <c r="AA39" s="9"/>
      <c r="AB39" s="9"/>
      <c r="AC39" s="9"/>
      <c r="AD39" s="9"/>
      <c r="AE39" s="9"/>
      <c r="AF39" s="874"/>
      <c r="AG39" s="874"/>
      <c r="AH39" s="874"/>
      <c r="AI39" s="874"/>
      <c r="AJ39" s="874"/>
      <c r="AK39" s="874"/>
      <c r="AL39" s="874"/>
      <c r="AM39" s="874"/>
      <c r="AN39" s="874"/>
      <c r="AO39" s="9"/>
      <c r="AP39" s="9"/>
      <c r="AQ39" s="9"/>
      <c r="AR39" s="1485"/>
      <c r="AS39" s="1485"/>
      <c r="AT39" s="1485"/>
      <c r="AU39" s="1485"/>
      <c r="AV39" s="1485"/>
      <c r="AW39" s="1485"/>
      <c r="AX39" s="1485"/>
      <c r="AY39" s="1485"/>
      <c r="AZ39" s="1485"/>
      <c r="BA39" s="1485"/>
      <c r="BB39" s="1485"/>
      <c r="BC39" s="1485"/>
      <c r="BD39" s="1485"/>
      <c r="BE39" s="1485"/>
      <c r="BF39" s="1485"/>
      <c r="BG39" s="1485"/>
      <c r="BH39" s="1485"/>
      <c r="BI39" s="1485"/>
      <c r="BJ39" s="1485"/>
      <c r="BK39" s="9"/>
      <c r="BL39" s="1485"/>
      <c r="BM39" s="1485"/>
      <c r="BN39" s="1485"/>
      <c r="BO39" s="1485"/>
      <c r="BP39" s="9"/>
      <c r="BQ39" s="1485"/>
      <c r="BR39" s="1485"/>
      <c r="BS39" s="1485"/>
      <c r="BT39" s="1485"/>
      <c r="BU39" s="1485"/>
      <c r="BV39" s="1485"/>
      <c r="BW39" s="1485"/>
      <c r="BX39" s="1485"/>
      <c r="BY39" s="1485"/>
      <c r="BZ39" s="1485"/>
      <c r="CA39" s="1485"/>
      <c r="CB39" s="1485"/>
      <c r="CC39" s="1485"/>
      <c r="CD39" s="1485"/>
      <c r="CE39" s="1485"/>
      <c r="CF39" s="1485"/>
      <c r="CG39" s="1485"/>
      <c r="CH39" s="1485"/>
      <c r="CI39" s="1485"/>
      <c r="CJ39" s="9"/>
      <c r="CK39" s="1485"/>
      <c r="CL39" s="1485"/>
      <c r="CM39" s="1485"/>
      <c r="CN39" s="1485"/>
      <c r="CP39" s="9"/>
      <c r="CQ39" s="9"/>
      <c r="CR39" s="9"/>
      <c r="CS39" s="9"/>
      <c r="CT39" s="9"/>
      <c r="CU39" s="9"/>
      <c r="CV39" s="9"/>
      <c r="CW39" s="9"/>
      <c r="CX39" s="264"/>
      <c r="CY39" s="264"/>
      <c r="CZ39" s="264"/>
      <c r="DA39" s="264"/>
      <c r="DB39" s="264"/>
      <c r="DC39" s="265"/>
    </row>
    <row r="40" spans="4:111" ht="8.25" customHeight="1">
      <c r="D40" s="301"/>
      <c r="E40" s="302"/>
      <c r="F40" s="303"/>
      <c r="G40" s="304"/>
      <c r="H40" s="1506"/>
      <c r="I40" s="1506"/>
      <c r="J40" s="1506"/>
      <c r="K40" s="305"/>
      <c r="L40" s="305"/>
      <c r="M40" s="305"/>
      <c r="N40" s="305"/>
      <c r="O40" s="305"/>
      <c r="P40" s="305"/>
      <c r="Q40" s="306"/>
      <c r="R40" s="11"/>
      <c r="S40" s="11"/>
      <c r="T40" s="11"/>
      <c r="U40" s="11"/>
      <c r="V40" s="11"/>
      <c r="W40" s="11"/>
      <c r="X40" s="11"/>
      <c r="Y40" s="11"/>
      <c r="Z40" s="11"/>
      <c r="AA40" s="11"/>
      <c r="AB40" s="11"/>
      <c r="AC40" s="11"/>
      <c r="AD40" s="11"/>
      <c r="AE40" s="11"/>
      <c r="AF40" s="1491"/>
      <c r="AG40" s="1491"/>
      <c r="AH40" s="1491"/>
      <c r="AI40" s="1491"/>
      <c r="AJ40" s="1491"/>
      <c r="AK40" s="1491"/>
      <c r="AL40" s="1491"/>
      <c r="AM40" s="1491"/>
      <c r="AN40" s="1491"/>
      <c r="AO40" s="11"/>
      <c r="AP40" s="11"/>
      <c r="AQ40" s="11"/>
      <c r="AR40" s="1486"/>
      <c r="AS40" s="1486"/>
      <c r="AT40" s="1486"/>
      <c r="AU40" s="1486"/>
      <c r="AV40" s="1486"/>
      <c r="AW40" s="1486"/>
      <c r="AX40" s="1486"/>
      <c r="AY40" s="1486"/>
      <c r="AZ40" s="1486"/>
      <c r="BA40" s="1486"/>
      <c r="BB40" s="1486"/>
      <c r="BC40" s="1486"/>
      <c r="BD40" s="1486"/>
      <c r="BE40" s="1486"/>
      <c r="BF40" s="1486"/>
      <c r="BG40" s="1486"/>
      <c r="BH40" s="1486"/>
      <c r="BI40" s="1486"/>
      <c r="BJ40" s="1486"/>
      <c r="BK40" s="11"/>
      <c r="BL40" s="1486"/>
      <c r="BM40" s="1486"/>
      <c r="BN40" s="1486"/>
      <c r="BO40" s="1486"/>
      <c r="BP40" s="11"/>
      <c r="BQ40" s="1486"/>
      <c r="BR40" s="1486"/>
      <c r="BS40" s="1486"/>
      <c r="BT40" s="1486"/>
      <c r="BU40" s="1486"/>
      <c r="BV40" s="1486"/>
      <c r="BW40" s="1486"/>
      <c r="BX40" s="1486"/>
      <c r="BY40" s="1486"/>
      <c r="BZ40" s="1486"/>
      <c r="CA40" s="1486"/>
      <c r="CB40" s="1486"/>
      <c r="CC40" s="1486"/>
      <c r="CD40" s="1486"/>
      <c r="CE40" s="1486"/>
      <c r="CF40" s="1486"/>
      <c r="CG40" s="1486"/>
      <c r="CH40" s="1486"/>
      <c r="CI40" s="1486"/>
      <c r="CJ40" s="11"/>
      <c r="CK40" s="1486"/>
      <c r="CL40" s="1486"/>
      <c r="CM40" s="1486"/>
      <c r="CN40" s="1486"/>
      <c r="CP40" s="11"/>
      <c r="CQ40" s="11"/>
      <c r="CR40" s="11"/>
      <c r="CS40" s="11"/>
      <c r="CT40" s="11"/>
      <c r="CU40" s="11"/>
      <c r="CV40" s="11"/>
      <c r="CW40" s="11"/>
      <c r="CX40" s="264"/>
      <c r="CY40" s="264"/>
      <c r="CZ40" s="264"/>
      <c r="DA40" s="264"/>
      <c r="DB40" s="264"/>
      <c r="DC40" s="265"/>
    </row>
    <row r="41" spans="4:111" ht="8.25" customHeight="1">
      <c r="D41" s="1487" t="s">
        <v>276</v>
      </c>
      <c r="E41" s="1488"/>
      <c r="F41" s="1489"/>
      <c r="G41" s="307"/>
      <c r="H41" s="1490" t="s">
        <v>277</v>
      </c>
      <c r="I41" s="1490"/>
      <c r="J41" s="1490"/>
      <c r="K41" s="1490"/>
      <c r="L41" s="1490"/>
      <c r="M41" s="1490"/>
      <c r="N41" s="1490"/>
      <c r="O41" s="1490"/>
      <c r="P41" s="1490"/>
      <c r="Q41" s="308"/>
      <c r="R41" s="264"/>
      <c r="S41" s="264"/>
      <c r="T41" s="264"/>
      <c r="U41" s="264"/>
      <c r="V41" s="874" t="s">
        <v>363</v>
      </c>
      <c r="W41" s="874"/>
      <c r="X41" s="874"/>
      <c r="Y41" s="874"/>
      <c r="Z41" s="874"/>
      <c r="AA41" s="874"/>
      <c r="AB41" s="874"/>
      <c r="AC41" s="874"/>
      <c r="AD41" s="874"/>
      <c r="AE41" s="874"/>
      <c r="AF41" s="874"/>
      <c r="AG41" s="874"/>
      <c r="AH41" s="874"/>
      <c r="AI41" s="874"/>
      <c r="AJ41" s="874"/>
      <c r="AK41" s="874"/>
      <c r="AL41" s="874"/>
      <c r="AM41" s="874"/>
      <c r="AN41" s="874"/>
      <c r="AO41" s="874"/>
      <c r="AP41" s="874"/>
      <c r="AQ41" s="874"/>
      <c r="AR41" s="874"/>
      <c r="AS41" s="874"/>
      <c r="AT41" s="874"/>
      <c r="AU41" s="874"/>
      <c r="AV41" s="874"/>
      <c r="AW41" s="264"/>
      <c r="AX41" s="264"/>
      <c r="AY41" s="264"/>
      <c r="AZ41" s="264"/>
      <c r="BA41" s="265"/>
      <c r="BB41" s="1492" t="s">
        <v>364</v>
      </c>
      <c r="BC41" s="1493"/>
      <c r="BD41" s="1493"/>
      <c r="BE41" s="1493"/>
      <c r="BF41" s="1493"/>
      <c r="BG41" s="1493"/>
      <c r="BH41" s="1493"/>
      <c r="BI41" s="1493"/>
      <c r="BJ41" s="1493"/>
      <c r="BK41" s="1493"/>
      <c r="BL41" s="1493"/>
      <c r="BM41" s="1494"/>
      <c r="BN41" s="264"/>
      <c r="BO41" s="264"/>
      <c r="BP41" s="264"/>
      <c r="BQ41" s="1501" t="s">
        <v>61</v>
      </c>
      <c r="BR41" s="1501"/>
      <c r="BS41" s="1501"/>
      <c r="BT41" s="1501"/>
      <c r="BU41" s="1501"/>
      <c r="BV41" s="1501"/>
      <c r="BW41" s="1501"/>
      <c r="BX41" s="1501"/>
      <c r="BY41" s="1501"/>
      <c r="BZ41" s="1501"/>
      <c r="CA41" s="1501"/>
      <c r="CB41" s="1501"/>
      <c r="CC41" s="1501"/>
      <c r="CD41" s="1501"/>
      <c r="CE41" s="1501"/>
      <c r="CF41" s="1501"/>
      <c r="CG41" s="1501"/>
      <c r="CH41" s="1501"/>
      <c r="CI41" s="1501"/>
      <c r="CJ41" s="1501"/>
      <c r="CK41" s="1501"/>
      <c r="CL41" s="1501"/>
      <c r="CM41" s="1501"/>
      <c r="CN41" s="1501"/>
      <c r="CO41" s="1501"/>
      <c r="CP41" s="1501"/>
      <c r="CQ41" s="1501"/>
      <c r="CR41" s="1501"/>
      <c r="CS41" s="1501"/>
      <c r="CT41" s="1501"/>
      <c r="CU41" s="1501"/>
      <c r="CV41" s="1501"/>
      <c r="CW41" s="1501"/>
      <c r="CX41" s="3"/>
      <c r="CY41" s="3"/>
      <c r="CZ41" s="3"/>
      <c r="DA41" s="3"/>
      <c r="DB41" s="3"/>
      <c r="DC41" s="5"/>
      <c r="DD41" s="1564" t="s">
        <v>278</v>
      </c>
      <c r="DE41" s="1565"/>
      <c r="DF41" s="1566" t="s">
        <v>279</v>
      </c>
      <c r="DG41" s="1566"/>
    </row>
    <row r="42" spans="4:111" ht="8.25" customHeight="1">
      <c r="D42" s="1487"/>
      <c r="E42" s="1488"/>
      <c r="F42" s="1489"/>
      <c r="G42" s="307"/>
      <c r="H42" s="1490"/>
      <c r="I42" s="1490"/>
      <c r="J42" s="1490"/>
      <c r="K42" s="1490"/>
      <c r="L42" s="1490"/>
      <c r="M42" s="1490"/>
      <c r="N42" s="1490"/>
      <c r="O42" s="1490"/>
      <c r="P42" s="1490"/>
      <c r="Q42" s="308"/>
      <c r="R42" s="264"/>
      <c r="S42" s="264"/>
      <c r="T42" s="264"/>
      <c r="U42" s="264"/>
      <c r="V42" s="874"/>
      <c r="W42" s="874"/>
      <c r="X42" s="874"/>
      <c r="Y42" s="874"/>
      <c r="Z42" s="874"/>
      <c r="AA42" s="874"/>
      <c r="AB42" s="874"/>
      <c r="AC42" s="874"/>
      <c r="AD42" s="874"/>
      <c r="AE42" s="874"/>
      <c r="AF42" s="874"/>
      <c r="AG42" s="874"/>
      <c r="AH42" s="874"/>
      <c r="AI42" s="874"/>
      <c r="AJ42" s="874"/>
      <c r="AK42" s="874"/>
      <c r="AL42" s="874"/>
      <c r="AM42" s="874"/>
      <c r="AN42" s="874"/>
      <c r="AO42" s="874"/>
      <c r="AP42" s="874"/>
      <c r="AQ42" s="874"/>
      <c r="AR42" s="874"/>
      <c r="AS42" s="874"/>
      <c r="AT42" s="874"/>
      <c r="AU42" s="874"/>
      <c r="AV42" s="874"/>
      <c r="AW42" s="264"/>
      <c r="AX42" s="264"/>
      <c r="AY42" s="264"/>
      <c r="AZ42" s="264"/>
      <c r="BA42" s="265"/>
      <c r="BB42" s="1495"/>
      <c r="BC42" s="1496"/>
      <c r="BD42" s="1496"/>
      <c r="BE42" s="1496"/>
      <c r="BF42" s="1496"/>
      <c r="BG42" s="1496"/>
      <c r="BH42" s="1496"/>
      <c r="BI42" s="1496"/>
      <c r="BJ42" s="1496"/>
      <c r="BK42" s="1496"/>
      <c r="BL42" s="1496"/>
      <c r="BM42" s="1497"/>
      <c r="BN42" s="264"/>
      <c r="BO42" s="264"/>
      <c r="BP42" s="264"/>
      <c r="BQ42" s="874"/>
      <c r="BR42" s="874"/>
      <c r="BS42" s="874"/>
      <c r="BT42" s="874"/>
      <c r="BU42" s="874"/>
      <c r="BV42" s="874"/>
      <c r="BW42" s="874"/>
      <c r="BX42" s="874"/>
      <c r="BY42" s="874"/>
      <c r="BZ42" s="874"/>
      <c r="CA42" s="874"/>
      <c r="CB42" s="874"/>
      <c r="CC42" s="874"/>
      <c r="CD42" s="874"/>
      <c r="CE42" s="874"/>
      <c r="CF42" s="874"/>
      <c r="CG42" s="874"/>
      <c r="CH42" s="874"/>
      <c r="CI42" s="874"/>
      <c r="CJ42" s="874"/>
      <c r="CK42" s="874"/>
      <c r="CL42" s="874"/>
      <c r="CM42" s="874"/>
      <c r="CN42" s="874"/>
      <c r="CO42" s="874"/>
      <c r="CP42" s="874"/>
      <c r="CQ42" s="874"/>
      <c r="CR42" s="874"/>
      <c r="CS42" s="874"/>
      <c r="CT42" s="874"/>
      <c r="CU42" s="874"/>
      <c r="CV42" s="874"/>
      <c r="CW42" s="874"/>
      <c r="CX42" s="264"/>
      <c r="CY42" s="264"/>
      <c r="CZ42" s="264"/>
      <c r="DA42" s="264"/>
      <c r="DB42" s="264"/>
      <c r="DC42" s="265"/>
      <c r="DD42" s="1567" t="s">
        <v>97</v>
      </c>
      <c r="DE42" s="1568"/>
      <c r="DF42" s="1569" t="s">
        <v>98</v>
      </c>
      <c r="DG42" s="1569"/>
    </row>
    <row r="43" spans="4:111" ht="8.25" customHeight="1">
      <c r="D43" s="1487"/>
      <c r="E43" s="1488"/>
      <c r="F43" s="1489"/>
      <c r="G43" s="307"/>
      <c r="H43" s="1490"/>
      <c r="I43" s="1490"/>
      <c r="J43" s="1490"/>
      <c r="K43" s="1490"/>
      <c r="L43" s="1490"/>
      <c r="M43" s="1490"/>
      <c r="N43" s="1490"/>
      <c r="O43" s="1490"/>
      <c r="P43" s="1490"/>
      <c r="Q43" s="308"/>
      <c r="R43" s="277"/>
      <c r="S43" s="277"/>
      <c r="T43" s="277"/>
      <c r="U43" s="277"/>
      <c r="V43" s="1491"/>
      <c r="W43" s="1491"/>
      <c r="X43" s="1491"/>
      <c r="Y43" s="1491"/>
      <c r="Z43" s="1491"/>
      <c r="AA43" s="1491"/>
      <c r="AB43" s="1491"/>
      <c r="AC43" s="1491"/>
      <c r="AD43" s="1491"/>
      <c r="AE43" s="1491"/>
      <c r="AF43" s="1491"/>
      <c r="AG43" s="1491"/>
      <c r="AH43" s="1491"/>
      <c r="AI43" s="1491"/>
      <c r="AJ43" s="1491"/>
      <c r="AK43" s="1491"/>
      <c r="AL43" s="1491"/>
      <c r="AM43" s="1491"/>
      <c r="AN43" s="1491"/>
      <c r="AO43" s="1491"/>
      <c r="AP43" s="1491"/>
      <c r="AQ43" s="1491"/>
      <c r="AR43" s="1491"/>
      <c r="AS43" s="1491"/>
      <c r="AT43" s="1491"/>
      <c r="AU43" s="1491"/>
      <c r="AV43" s="1491"/>
      <c r="AW43" s="277"/>
      <c r="AX43" s="277"/>
      <c r="AY43" s="277"/>
      <c r="AZ43" s="277"/>
      <c r="BA43" s="280"/>
      <c r="BB43" s="1498"/>
      <c r="BC43" s="1499"/>
      <c r="BD43" s="1499"/>
      <c r="BE43" s="1499"/>
      <c r="BF43" s="1499"/>
      <c r="BG43" s="1499"/>
      <c r="BH43" s="1499"/>
      <c r="BI43" s="1499"/>
      <c r="BJ43" s="1499"/>
      <c r="BK43" s="1499"/>
      <c r="BL43" s="1499"/>
      <c r="BM43" s="1500"/>
      <c r="BN43" s="277"/>
      <c r="BO43" s="277"/>
      <c r="BP43" s="277"/>
      <c r="BQ43" s="1491"/>
      <c r="BR43" s="1491"/>
      <c r="BS43" s="1491"/>
      <c r="BT43" s="1491"/>
      <c r="BU43" s="1491"/>
      <c r="BV43" s="1491"/>
      <c r="BW43" s="1491"/>
      <c r="BX43" s="1491"/>
      <c r="BY43" s="1491"/>
      <c r="BZ43" s="1491"/>
      <c r="CA43" s="1491"/>
      <c r="CB43" s="1491"/>
      <c r="CC43" s="1491"/>
      <c r="CD43" s="1491"/>
      <c r="CE43" s="1491"/>
      <c r="CF43" s="1491"/>
      <c r="CG43" s="1491"/>
      <c r="CH43" s="1491"/>
      <c r="CI43" s="1491"/>
      <c r="CJ43" s="1491"/>
      <c r="CK43" s="1491"/>
      <c r="CL43" s="1491"/>
      <c r="CM43" s="1491"/>
      <c r="CN43" s="1491"/>
      <c r="CO43" s="1491"/>
      <c r="CP43" s="1491"/>
      <c r="CQ43" s="1491"/>
      <c r="CR43" s="1491"/>
      <c r="CS43" s="1491"/>
      <c r="CT43" s="1491"/>
      <c r="CU43" s="1491"/>
      <c r="CV43" s="1491"/>
      <c r="CW43" s="1491"/>
      <c r="CX43" s="277"/>
      <c r="CY43" s="277"/>
      <c r="CZ43" s="277"/>
      <c r="DA43" s="277"/>
      <c r="DB43" s="277"/>
      <c r="DC43" s="280"/>
      <c r="DD43" s="1567"/>
      <c r="DE43" s="1568"/>
      <c r="DF43" s="1569"/>
      <c r="DG43" s="1569"/>
    </row>
    <row r="44" spans="4:111" ht="8.25" customHeight="1">
      <c r="D44" s="1487"/>
      <c r="E44" s="1488"/>
      <c r="F44" s="1489"/>
      <c r="G44" s="1502" t="s">
        <v>365</v>
      </c>
      <c r="H44" s="1503"/>
      <c r="I44" s="1503"/>
      <c r="J44" s="1503"/>
      <c r="K44" s="1503"/>
      <c r="L44" s="1503"/>
      <c r="M44" s="1503"/>
      <c r="N44" s="1503"/>
      <c r="O44" s="1503"/>
      <c r="P44" s="1503"/>
      <c r="Q44" s="1504"/>
      <c r="R44" s="1453" t="s">
        <v>280</v>
      </c>
      <c r="S44" s="1453"/>
      <c r="T44" s="1453"/>
      <c r="U44" s="1453"/>
      <c r="V44" s="7"/>
      <c r="W44" s="7" t="s">
        <v>32</v>
      </c>
      <c r="X44" s="7"/>
      <c r="Y44" s="7"/>
      <c r="Z44" s="7" t="s">
        <v>33</v>
      </c>
      <c r="AA44" s="7"/>
      <c r="AB44" s="7"/>
      <c r="AC44" s="7" t="s">
        <v>34</v>
      </c>
      <c r="AD44" s="7"/>
      <c r="AE44" s="7"/>
      <c r="AF44" s="7" t="s">
        <v>35</v>
      </c>
      <c r="AG44" s="7"/>
      <c r="AH44" s="7"/>
      <c r="AI44" s="7" t="s">
        <v>32</v>
      </c>
      <c r="AJ44" s="7"/>
      <c r="AK44" s="7"/>
      <c r="AL44" s="7" t="s">
        <v>33</v>
      </c>
      <c r="AM44" s="7"/>
      <c r="AN44" s="7"/>
      <c r="AO44" s="7" t="s">
        <v>34</v>
      </c>
      <c r="AP44" s="7"/>
      <c r="AQ44" s="7"/>
      <c r="AR44" s="7" t="s">
        <v>36</v>
      </c>
      <c r="AS44" s="7"/>
      <c r="AT44" s="7"/>
      <c r="AU44" s="7" t="s">
        <v>32</v>
      </c>
      <c r="AV44" s="7"/>
      <c r="AW44" s="264"/>
      <c r="AX44" s="264"/>
      <c r="AY44" s="264"/>
      <c r="AZ44" s="264"/>
      <c r="BA44" s="265"/>
      <c r="BB44" s="1482" t="s">
        <v>280</v>
      </c>
      <c r="BC44" s="875"/>
      <c r="BD44" s="81"/>
      <c r="BE44" s="81"/>
      <c r="BF44" s="81"/>
      <c r="BG44" s="81"/>
      <c r="BH44" s="875" t="s">
        <v>45</v>
      </c>
      <c r="BI44" s="875"/>
      <c r="BJ44" s="875"/>
      <c r="BK44" s="875"/>
      <c r="BL44" s="875"/>
      <c r="BM44" s="876"/>
      <c r="BN44" s="1527" t="s">
        <v>280</v>
      </c>
      <c r="BO44" s="1453"/>
      <c r="BP44" s="1453"/>
      <c r="BQ44" s="1453"/>
      <c r="BR44" s="4"/>
      <c r="BS44" s="4" t="s">
        <v>33</v>
      </c>
      <c r="BT44" s="4"/>
      <c r="BU44" s="4"/>
      <c r="BV44" s="4" t="s">
        <v>34</v>
      </c>
      <c r="BW44" s="4"/>
      <c r="BX44" s="4"/>
      <c r="BY44" s="4" t="s">
        <v>35</v>
      </c>
      <c r="BZ44" s="4"/>
      <c r="CA44" s="4"/>
      <c r="CB44" s="4" t="s">
        <v>32</v>
      </c>
      <c r="CC44" s="4"/>
      <c r="CD44" s="4"/>
      <c r="CE44" s="4" t="s">
        <v>33</v>
      </c>
      <c r="CF44" s="4"/>
      <c r="CG44" s="4"/>
      <c r="CH44" s="4" t="s">
        <v>34</v>
      </c>
      <c r="CI44" s="4"/>
      <c r="CJ44" s="4"/>
      <c r="CK44" s="4" t="s">
        <v>36</v>
      </c>
      <c r="CL44" s="4"/>
      <c r="CM44" s="4"/>
      <c r="CN44" s="4" t="s">
        <v>32</v>
      </c>
      <c r="CO44" s="4"/>
      <c r="CP44" s="4"/>
      <c r="CQ44" s="4" t="s">
        <v>33</v>
      </c>
      <c r="CR44" s="4"/>
      <c r="CS44" s="4"/>
      <c r="CT44" s="4" t="s">
        <v>34</v>
      </c>
      <c r="CU44" s="4"/>
      <c r="CV44" s="4"/>
      <c r="CW44" s="4" t="s">
        <v>28</v>
      </c>
      <c r="CX44" s="4"/>
      <c r="CY44" s="264"/>
      <c r="CZ44" s="264"/>
      <c r="DA44" s="264"/>
      <c r="DB44" s="264"/>
      <c r="DC44" s="265"/>
      <c r="DD44" s="1567"/>
      <c r="DE44" s="1568"/>
      <c r="DF44" s="1569"/>
      <c r="DG44" s="1569"/>
    </row>
    <row r="45" spans="4:111" ht="8.25" customHeight="1">
      <c r="D45" s="1487"/>
      <c r="E45" s="1488"/>
      <c r="F45" s="1489"/>
      <c r="G45" s="1505"/>
      <c r="H45" s="1506"/>
      <c r="I45" s="1506"/>
      <c r="J45" s="1506"/>
      <c r="K45" s="1506"/>
      <c r="L45" s="1506"/>
      <c r="M45" s="1506"/>
      <c r="N45" s="1506"/>
      <c r="O45" s="1506"/>
      <c r="P45" s="1506"/>
      <c r="Q45" s="1507"/>
      <c r="R45" s="1454"/>
      <c r="S45" s="1454"/>
      <c r="T45" s="1454"/>
      <c r="U45" s="1454"/>
      <c r="V45" s="1073" t="str">
        <f>IF(ISERROR(MID('保険料計算シート（非表示）'!E5,LEN('保険料計算シート（非表示）'!E5)-8,1)),"",MID('保険料計算シート（非表示）'!E5,LEN('保険料計算シート（非表示）'!E5)-8,1))</f>
        <v/>
      </c>
      <c r="W45" s="1074"/>
      <c r="X45" s="1074"/>
      <c r="Y45" s="1055" t="str">
        <f>IF(ISERROR(MID('保険料計算シート（非表示）'!E5,LEN('保険料計算シート（非表示）'!E5)-7,1)),"",MID('保険料計算シート（非表示）'!E5,LEN('保険料計算シート（非表示）'!E5)-7,1))</f>
        <v/>
      </c>
      <c r="Z45" s="1055"/>
      <c r="AA45" s="1055"/>
      <c r="AB45" s="1055" t="str">
        <f>IF(ISERROR(MID('保険料計算シート（非表示）'!E5,LEN('保険料計算シート（非表示）'!E5)-6,1)),"",MID('保険料計算シート（非表示）'!E5,LEN('保険料計算シート（非表示）'!E5)-6,1))</f>
        <v/>
      </c>
      <c r="AC45" s="1055"/>
      <c r="AD45" s="1055"/>
      <c r="AE45" s="1055" t="str">
        <f>IF(ISERROR(MID('保険料計算シート（非表示）'!E5,LEN('保険料計算シート（非表示）'!E5)-5,1)),"",MID('保険料計算シート（非表示）'!E5,LEN('保険料計算シート（非表示）'!E5)-5,1))</f>
        <v/>
      </c>
      <c r="AF45" s="1055"/>
      <c r="AG45" s="1055"/>
      <c r="AH45" s="1055" t="str">
        <f>IF(ISERROR(MID('保険料計算シート（非表示）'!E5,LEN('保険料計算シート（非表示）'!E5)-4,1)),"",MID('保険料計算シート（非表示）'!E5,LEN('保険料計算シート（非表示）'!E5)-4,1))</f>
        <v/>
      </c>
      <c r="AI45" s="1055"/>
      <c r="AJ45" s="1055"/>
      <c r="AK45" s="1055" t="str">
        <f>IF(ISERROR(MID('保険料計算シート（非表示）'!E5,LEN('保険料計算シート（非表示）'!E5)-3,1)),"",MID('保険料計算シート（非表示）'!E5,LEN('保険料計算シート（非表示）'!E5)-3,1))</f>
        <v/>
      </c>
      <c r="AL45" s="1055"/>
      <c r="AM45" s="1055"/>
      <c r="AN45" s="1055" t="str">
        <f>IF(ISERROR(MID('保険料計算シート（非表示）'!E5,LEN('保険料計算シート（非表示）'!E5)-2,1)),"",MID('保険料計算シート（非表示）'!E5,LEN('保険料計算シート（非表示）'!E5)-2,1))</f>
        <v/>
      </c>
      <c r="AO45" s="1055"/>
      <c r="AP45" s="1055"/>
      <c r="AQ45" s="1055" t="str">
        <f>IF(ISERROR(MID('保険料計算シート（非表示）'!E5,LEN('保険料計算シート（非表示）'!E5)-1,1)),"",MID('保険料計算シート（非表示）'!E5,LEN('保険料計算シート（非表示）'!E5)-1,1))</f>
        <v/>
      </c>
      <c r="AR45" s="1055"/>
      <c r="AS45" s="1055"/>
      <c r="AT45" s="1516" t="str">
        <f>IF('保険料計算シート（非表示）'!E5=0,"",IF(ISERROR(MID('保険料計算シート（非表示）'!E5,LEN('保険料計算シート（非表示）'!E5),1)),"",MID('保険料計算シート（非表示）'!E5,LEN('保険料計算シート（非表示）'!E5),1)))</f>
        <v/>
      </c>
      <c r="AU45" s="1285"/>
      <c r="AV45" s="1286"/>
      <c r="AW45" s="1060"/>
      <c r="AX45" s="1061"/>
      <c r="AY45" s="264"/>
      <c r="AZ45" s="264"/>
      <c r="BA45" s="265"/>
      <c r="BB45" s="1483"/>
      <c r="BC45" s="877"/>
      <c r="BD45" s="81"/>
      <c r="BE45" s="81"/>
      <c r="BF45" s="81"/>
      <c r="BG45" s="81"/>
      <c r="BH45" s="877"/>
      <c r="BI45" s="877"/>
      <c r="BJ45" s="877"/>
      <c r="BK45" s="877"/>
      <c r="BL45" s="877"/>
      <c r="BM45" s="878"/>
      <c r="BN45" s="1528"/>
      <c r="BO45" s="1454"/>
      <c r="BP45" s="1454"/>
      <c r="BQ45" s="1454"/>
      <c r="BR45" s="1073" t="str">
        <f>IF(ISERROR(MID('保険料計算シート（非表示）'!G5,LEN('保険料計算シート（非表示）'!G5)-10,1)),"",MID('保険料計算シート（非表示）'!G5,LEN('保険料計算シート（非表示）'!G5)-10,1))</f>
        <v/>
      </c>
      <c r="BS45" s="1074"/>
      <c r="BT45" s="1074"/>
      <c r="BU45" s="1055" t="str">
        <f>IF(ISERROR(MID('保険料計算シート（非表示）'!G5,LEN('保険料計算シート（非表示）'!G5)-9,1)),"",MID('保険料計算シート（非表示）'!G5,LEN('保険料計算シート（非表示）'!G5)-9,1))</f>
        <v/>
      </c>
      <c r="BV45" s="1055"/>
      <c r="BW45" s="1055"/>
      <c r="BX45" s="1063" t="str">
        <f>IF(ISERROR(MID('保険料計算シート（非表示）'!G5,LEN('保険料計算シート（非表示）'!G5)-8,1)),"",MID('保険料計算シート（非表示）'!G5,LEN('保険料計算シート（非表示）'!G5)-8,1))</f>
        <v/>
      </c>
      <c r="BY45" s="1055"/>
      <c r="BZ45" s="1055"/>
      <c r="CA45" s="1055" t="str">
        <f>IF(ISERROR(MID('保険料計算シート（非表示）'!G5,LEN('保険料計算シート（非表示）'!G5)-7,1)),"",MID('保険料計算シート（非表示）'!G5,LEN('保険料計算シート（非表示）'!G5)-7,1))</f>
        <v/>
      </c>
      <c r="CB45" s="1055"/>
      <c r="CC45" s="1055"/>
      <c r="CD45" s="1055" t="str">
        <f>IF(ISERROR(MID('保険料計算シート（非表示）'!G5,LEN('保険料計算シート（非表示）'!G5)-6,1)),"",MID('保険料計算シート（非表示）'!G5,LEN('保険料計算シート（非表示）'!G5)-6,1))</f>
        <v/>
      </c>
      <c r="CE45" s="1055"/>
      <c r="CF45" s="1055"/>
      <c r="CG45" s="1055" t="str">
        <f>IF(ISERROR(MID('保険料計算シート（非表示）'!G5,LEN('保険料計算シート（非表示）'!G5)-5,1)),"",MID('保険料計算シート（非表示）'!G5,LEN('保険料計算シート（非表示）'!G5)-5,1))</f>
        <v/>
      </c>
      <c r="CH45" s="1055"/>
      <c r="CI45" s="1055"/>
      <c r="CJ45" s="1055" t="str">
        <f>IF(ISERROR(MID('保険料計算シート（非表示）'!G5,LEN('保険料計算シート（非表示）'!G5)-4,1)),"",MID('保険料計算シート（非表示）'!G5,LEN('保険料計算シート（非表示）'!G5)-4,1))</f>
        <v/>
      </c>
      <c r="CK45" s="1055"/>
      <c r="CL45" s="1055"/>
      <c r="CM45" s="1055" t="str">
        <f>IF(ISERROR(MID('保険料計算シート（非表示）'!G5,LEN('保険料計算シート（非表示）'!G5)-3,1)),"",MID('保険料計算シート（非表示）'!G5,LEN('保険料計算シート（非表示）'!G5)-3,1))</f>
        <v/>
      </c>
      <c r="CN45" s="1055"/>
      <c r="CO45" s="1055"/>
      <c r="CP45" s="1055" t="str">
        <f>IF(ISERROR(MID('保険料計算シート（非表示）'!G5,LEN('保険料計算シート（非表示）'!G5)-2,1)),"",MID('保険料計算シート（非表示）'!G5,LEN('保険料計算シート（非表示）'!G5)-2,1))</f>
        <v/>
      </c>
      <c r="CQ45" s="1055"/>
      <c r="CR45" s="1055"/>
      <c r="CS45" s="1055" t="str">
        <f>IF(ISERROR(MID('保険料計算シート（非表示）'!G5,LEN('保険料計算シート（非表示）'!G5)-1,1)),"",MID('保険料計算シート（非表示）'!G5,LEN('保険料計算シート（非表示）'!G5)-1,1))</f>
        <v/>
      </c>
      <c r="CT45" s="1055"/>
      <c r="CU45" s="1055"/>
      <c r="CV45" s="1055" t="str">
        <f>IF('保険料計算シート（非表示）'!G5=0,"",IF(ISERROR(MID('保険料計算シート（非表示）'!G5,LEN('保険料計算シート（非表示）'!G5),1)),"",MID('保険料計算シート（非表示）'!G5,LEN('保険料計算シート（非表示）'!G5),1)))</f>
        <v/>
      </c>
      <c r="CW45" s="1055"/>
      <c r="CX45" s="1068"/>
      <c r="CY45" s="1060"/>
      <c r="CZ45" s="1061"/>
      <c r="DA45" s="264"/>
      <c r="DB45" s="264"/>
      <c r="DC45" s="265"/>
      <c r="DD45" s="1567"/>
      <c r="DE45" s="1568"/>
      <c r="DF45" s="1569"/>
      <c r="DG45" s="1569"/>
    </row>
    <row r="46" spans="4:111" ht="8.25" customHeight="1">
      <c r="D46" s="1487"/>
      <c r="E46" s="1488"/>
      <c r="F46" s="1489"/>
      <c r="G46" s="1505"/>
      <c r="H46" s="1506"/>
      <c r="I46" s="1506"/>
      <c r="J46" s="1506"/>
      <c r="K46" s="1506"/>
      <c r="L46" s="1506"/>
      <c r="M46" s="1506"/>
      <c r="N46" s="1506"/>
      <c r="O46" s="1506"/>
      <c r="P46" s="1506"/>
      <c r="Q46" s="1507"/>
      <c r="R46" s="1454"/>
      <c r="S46" s="1454"/>
      <c r="T46" s="1454"/>
      <c r="U46" s="1454"/>
      <c r="V46" s="1073"/>
      <c r="W46" s="1074"/>
      <c r="X46" s="1074"/>
      <c r="Y46" s="1055"/>
      <c r="Z46" s="1055"/>
      <c r="AA46" s="1055"/>
      <c r="AB46" s="1055"/>
      <c r="AC46" s="1055"/>
      <c r="AD46" s="1055"/>
      <c r="AE46" s="1055"/>
      <c r="AF46" s="1055"/>
      <c r="AG46" s="1055"/>
      <c r="AH46" s="1055"/>
      <c r="AI46" s="1055"/>
      <c r="AJ46" s="1055"/>
      <c r="AK46" s="1055"/>
      <c r="AL46" s="1055"/>
      <c r="AM46" s="1055"/>
      <c r="AN46" s="1055"/>
      <c r="AO46" s="1055"/>
      <c r="AP46" s="1055"/>
      <c r="AQ46" s="1055"/>
      <c r="AR46" s="1055"/>
      <c r="AS46" s="1055"/>
      <c r="AT46" s="1518"/>
      <c r="AU46" s="1288"/>
      <c r="AV46" s="1289"/>
      <c r="AW46" s="1062"/>
      <c r="AX46" s="1061"/>
      <c r="AY46" s="264"/>
      <c r="AZ46" s="264"/>
      <c r="BA46" s="265"/>
      <c r="BB46" s="1475">
        <f>IF(算定基礎賃金集計表!CO67=算定基礎賃金集計表!DB78,BB51+BB66,IF(算定基礎賃金集計表!CO67=0,BB66,IF(算定基礎賃金集計表!DB78=0,BB51,BB51+BB66)))</f>
        <v>0</v>
      </c>
      <c r="BC46" s="1543"/>
      <c r="BD46" s="1543"/>
      <c r="BE46" s="1543"/>
      <c r="BF46" s="1543"/>
      <c r="BG46" s="1543"/>
      <c r="BH46" s="1543"/>
      <c r="BI46" s="1543"/>
      <c r="BJ46" s="1543"/>
      <c r="BK46" s="1543"/>
      <c r="BL46" s="1543"/>
      <c r="BM46" s="1544"/>
      <c r="BN46" s="1528"/>
      <c r="BO46" s="1454"/>
      <c r="BP46" s="1454"/>
      <c r="BQ46" s="1454"/>
      <c r="BR46" s="1073"/>
      <c r="BS46" s="1074"/>
      <c r="BT46" s="1074"/>
      <c r="BU46" s="1055"/>
      <c r="BV46" s="1055"/>
      <c r="BW46" s="1055"/>
      <c r="BX46" s="1063"/>
      <c r="BY46" s="1055"/>
      <c r="BZ46" s="1055"/>
      <c r="CA46" s="1055"/>
      <c r="CB46" s="1055"/>
      <c r="CC46" s="1055"/>
      <c r="CD46" s="1055"/>
      <c r="CE46" s="1055"/>
      <c r="CF46" s="1055"/>
      <c r="CG46" s="1055"/>
      <c r="CH46" s="1055"/>
      <c r="CI46" s="1055"/>
      <c r="CJ46" s="1055"/>
      <c r="CK46" s="1055"/>
      <c r="CL46" s="1055"/>
      <c r="CM46" s="1055"/>
      <c r="CN46" s="1055"/>
      <c r="CO46" s="1055"/>
      <c r="CP46" s="1055"/>
      <c r="CQ46" s="1055"/>
      <c r="CR46" s="1055"/>
      <c r="CS46" s="1055"/>
      <c r="CT46" s="1055"/>
      <c r="CU46" s="1055"/>
      <c r="CV46" s="1055"/>
      <c r="CW46" s="1055"/>
      <c r="CX46" s="1068"/>
      <c r="CY46" s="1062"/>
      <c r="CZ46" s="1061"/>
      <c r="DA46" s="264"/>
      <c r="DB46" s="264"/>
      <c r="DC46" s="265"/>
      <c r="DD46" s="1567"/>
      <c r="DE46" s="1568"/>
      <c r="DF46" s="1569"/>
      <c r="DG46" s="1569"/>
    </row>
    <row r="47" spans="4:111" ht="8.25" customHeight="1">
      <c r="D47" s="1487"/>
      <c r="E47" s="1488"/>
      <c r="F47" s="1489"/>
      <c r="G47" s="1505"/>
      <c r="H47" s="1506"/>
      <c r="I47" s="1506"/>
      <c r="J47" s="1506"/>
      <c r="K47" s="1506"/>
      <c r="L47" s="1506"/>
      <c r="M47" s="1506"/>
      <c r="N47" s="1506"/>
      <c r="O47" s="1506"/>
      <c r="P47" s="1506"/>
      <c r="Q47" s="1507"/>
      <c r="R47" s="1454"/>
      <c r="S47" s="1454"/>
      <c r="T47" s="1454"/>
      <c r="U47" s="1454"/>
      <c r="V47" s="1073"/>
      <c r="W47" s="1074"/>
      <c r="X47" s="1074"/>
      <c r="Y47" s="1055"/>
      <c r="Z47" s="1055"/>
      <c r="AA47" s="1055"/>
      <c r="AB47" s="1055"/>
      <c r="AC47" s="1055"/>
      <c r="AD47" s="1055"/>
      <c r="AE47" s="1055"/>
      <c r="AF47" s="1055"/>
      <c r="AG47" s="1055"/>
      <c r="AH47" s="1055"/>
      <c r="AI47" s="1055"/>
      <c r="AJ47" s="1055"/>
      <c r="AK47" s="1055"/>
      <c r="AL47" s="1055"/>
      <c r="AM47" s="1055"/>
      <c r="AN47" s="1055"/>
      <c r="AO47" s="1055"/>
      <c r="AP47" s="1055"/>
      <c r="AQ47" s="1055"/>
      <c r="AR47" s="1055"/>
      <c r="AS47" s="1055"/>
      <c r="AT47" s="1246"/>
      <c r="AU47" s="1231"/>
      <c r="AV47" s="1232"/>
      <c r="AW47" s="1062"/>
      <c r="AX47" s="1061"/>
      <c r="AY47" s="1202" t="s">
        <v>25</v>
      </c>
      <c r="AZ47" s="1202"/>
      <c r="BA47" s="1461"/>
      <c r="BB47" s="1475"/>
      <c r="BC47" s="1543"/>
      <c r="BD47" s="1543"/>
      <c r="BE47" s="1543"/>
      <c r="BF47" s="1543"/>
      <c r="BG47" s="1543"/>
      <c r="BH47" s="1543"/>
      <c r="BI47" s="1543"/>
      <c r="BJ47" s="1543"/>
      <c r="BK47" s="1543"/>
      <c r="BL47" s="1543"/>
      <c r="BM47" s="1544"/>
      <c r="BN47" s="1528"/>
      <c r="BO47" s="1454"/>
      <c r="BP47" s="1454"/>
      <c r="BQ47" s="1454"/>
      <c r="BR47" s="1073"/>
      <c r="BS47" s="1074"/>
      <c r="BT47" s="1074"/>
      <c r="BU47" s="1055"/>
      <c r="BV47" s="1055"/>
      <c r="BW47" s="1055"/>
      <c r="BX47" s="1063"/>
      <c r="BY47" s="1055"/>
      <c r="BZ47" s="1055"/>
      <c r="CA47" s="1055"/>
      <c r="CB47" s="1055"/>
      <c r="CC47" s="1055"/>
      <c r="CD47" s="1055"/>
      <c r="CE47" s="1055"/>
      <c r="CF47" s="1055"/>
      <c r="CG47" s="1055"/>
      <c r="CH47" s="1055"/>
      <c r="CI47" s="1055"/>
      <c r="CJ47" s="1055"/>
      <c r="CK47" s="1055"/>
      <c r="CL47" s="1055"/>
      <c r="CM47" s="1055"/>
      <c r="CN47" s="1055"/>
      <c r="CO47" s="1055"/>
      <c r="CP47" s="1055"/>
      <c r="CQ47" s="1055"/>
      <c r="CR47" s="1055"/>
      <c r="CS47" s="1055"/>
      <c r="CT47" s="1055"/>
      <c r="CU47" s="1055"/>
      <c r="CV47" s="1055"/>
      <c r="CW47" s="1055"/>
      <c r="CX47" s="1068"/>
      <c r="CY47" s="1062"/>
      <c r="CZ47" s="1061"/>
      <c r="DA47" s="1061" t="s">
        <v>28</v>
      </c>
      <c r="DB47" s="1061"/>
      <c r="DC47" s="265"/>
      <c r="DD47" s="1567"/>
      <c r="DE47" s="1568"/>
      <c r="DF47" s="1569"/>
      <c r="DG47" s="1569"/>
    </row>
    <row r="48" spans="4:111" ht="8.25" customHeight="1">
      <c r="D48" s="1487"/>
      <c r="E48" s="1488"/>
      <c r="F48" s="1489"/>
      <c r="G48" s="1508"/>
      <c r="H48" s="1509"/>
      <c r="I48" s="1509"/>
      <c r="J48" s="1509"/>
      <c r="K48" s="1509"/>
      <c r="L48" s="1509"/>
      <c r="M48" s="1509"/>
      <c r="N48" s="1509"/>
      <c r="O48" s="1509"/>
      <c r="P48" s="1509"/>
      <c r="Q48" s="1510"/>
      <c r="R48" s="1455"/>
      <c r="S48" s="1455"/>
      <c r="T48" s="1455"/>
      <c r="U48" s="1455"/>
      <c r="V48" s="264"/>
      <c r="W48" s="264"/>
      <c r="X48" s="264"/>
      <c r="Y48" s="264"/>
      <c r="Z48" s="264"/>
      <c r="AA48" s="264"/>
      <c r="AB48" s="264"/>
      <c r="AC48" s="264"/>
      <c r="AD48" s="1067" t="s">
        <v>263</v>
      </c>
      <c r="AE48" s="1067"/>
      <c r="AF48" s="264"/>
      <c r="AG48" s="264"/>
      <c r="AH48" s="264"/>
      <c r="AI48" s="264"/>
      <c r="AJ48" s="264"/>
      <c r="AK48" s="264"/>
      <c r="AL48" s="264"/>
      <c r="AM48" s="1067" t="s">
        <v>263</v>
      </c>
      <c r="AN48" s="1067"/>
      <c r="AO48" s="264"/>
      <c r="AP48" s="264"/>
      <c r="AQ48" s="264"/>
      <c r="AR48" s="264"/>
      <c r="AS48" s="264"/>
      <c r="AT48" s="264"/>
      <c r="AU48" s="264"/>
      <c r="AV48" s="264"/>
      <c r="AW48" s="264"/>
      <c r="AX48" s="264"/>
      <c r="AY48" s="1202"/>
      <c r="AZ48" s="1202"/>
      <c r="BA48" s="1461"/>
      <c r="BB48" s="1545"/>
      <c r="BC48" s="1546"/>
      <c r="BD48" s="1546"/>
      <c r="BE48" s="1546"/>
      <c r="BF48" s="1546"/>
      <c r="BG48" s="1546"/>
      <c r="BH48" s="1546"/>
      <c r="BI48" s="1546"/>
      <c r="BJ48" s="1546"/>
      <c r="BK48" s="1546"/>
      <c r="BL48" s="1546"/>
      <c r="BM48" s="1547"/>
      <c r="BN48" s="1529"/>
      <c r="BO48" s="1455"/>
      <c r="BP48" s="1455"/>
      <c r="BQ48" s="1455"/>
      <c r="BR48" s="278"/>
      <c r="BS48" s="278"/>
      <c r="BT48" s="278"/>
      <c r="BU48" s="278"/>
      <c r="BV48" s="278"/>
      <c r="BW48" s="1067" t="s">
        <v>263</v>
      </c>
      <c r="BX48" s="1067"/>
      <c r="BY48" s="277"/>
      <c r="BZ48" s="277"/>
      <c r="CA48" s="277"/>
      <c r="CB48" s="277"/>
      <c r="CC48" s="277"/>
      <c r="CD48" s="277"/>
      <c r="CE48" s="277"/>
      <c r="CF48" s="1067" t="s">
        <v>263</v>
      </c>
      <c r="CG48" s="1067"/>
      <c r="CH48" s="277"/>
      <c r="CI48" s="277"/>
      <c r="CJ48" s="277"/>
      <c r="CK48" s="277"/>
      <c r="CL48" s="277"/>
      <c r="CM48" s="277"/>
      <c r="CN48" s="277"/>
      <c r="CO48" s="1067" t="s">
        <v>263</v>
      </c>
      <c r="CP48" s="1067"/>
      <c r="CQ48" s="277"/>
      <c r="CR48" s="277"/>
      <c r="CS48" s="277"/>
      <c r="CT48" s="277"/>
      <c r="CU48" s="277"/>
      <c r="CV48" s="277"/>
      <c r="CW48" s="277"/>
      <c r="CX48" s="277"/>
      <c r="CY48" s="277"/>
      <c r="CZ48" s="277"/>
      <c r="DA48" s="1065"/>
      <c r="DB48" s="1065"/>
      <c r="DC48" s="280"/>
      <c r="DD48" s="1567"/>
      <c r="DE48" s="1568"/>
      <c r="DF48" s="1569"/>
      <c r="DG48" s="1569"/>
    </row>
    <row r="49" spans="4:111" ht="8.25" customHeight="1">
      <c r="D49" s="1487"/>
      <c r="E49" s="1488"/>
      <c r="F49" s="1489"/>
      <c r="G49" s="1465" t="s">
        <v>44</v>
      </c>
      <c r="H49" s="1466"/>
      <c r="I49" s="1466"/>
      <c r="J49" s="1466"/>
      <c r="K49" s="1466"/>
      <c r="L49" s="1466"/>
      <c r="M49" s="1466"/>
      <c r="N49" s="1466"/>
      <c r="O49" s="1466"/>
      <c r="P49" s="1466"/>
      <c r="Q49" s="1467"/>
      <c r="R49" s="1453" t="s">
        <v>282</v>
      </c>
      <c r="S49" s="1453"/>
      <c r="T49" s="1453"/>
      <c r="U49" s="1453"/>
      <c r="V49" s="4"/>
      <c r="W49" s="4" t="s">
        <v>264</v>
      </c>
      <c r="X49" s="4"/>
      <c r="Y49" s="4"/>
      <c r="Z49" s="4" t="s">
        <v>265</v>
      </c>
      <c r="AA49" s="4"/>
      <c r="AB49" s="4"/>
      <c r="AC49" s="4" t="s">
        <v>266</v>
      </c>
      <c r="AD49" s="4"/>
      <c r="AE49" s="4"/>
      <c r="AF49" s="4" t="s">
        <v>267</v>
      </c>
      <c r="AG49" s="4"/>
      <c r="AH49" s="4"/>
      <c r="AI49" s="4" t="s">
        <v>264</v>
      </c>
      <c r="AJ49" s="4"/>
      <c r="AK49" s="4"/>
      <c r="AL49" s="4" t="s">
        <v>265</v>
      </c>
      <c r="AM49" s="4"/>
      <c r="AN49" s="4"/>
      <c r="AO49" s="4" t="s">
        <v>266</v>
      </c>
      <c r="AP49" s="4"/>
      <c r="AQ49" s="4"/>
      <c r="AR49" s="4" t="s">
        <v>268</v>
      </c>
      <c r="AS49" s="4"/>
      <c r="AT49" s="4"/>
      <c r="AU49" s="4" t="s">
        <v>264</v>
      </c>
      <c r="AV49" s="4"/>
      <c r="AW49" s="3"/>
      <c r="AX49" s="3"/>
      <c r="AY49" s="3"/>
      <c r="AZ49" s="3"/>
      <c r="BA49" s="5"/>
      <c r="BB49" s="1482" t="s">
        <v>282</v>
      </c>
      <c r="BC49" s="875"/>
      <c r="BD49" s="81"/>
      <c r="BE49" s="81"/>
      <c r="BF49" s="81"/>
      <c r="BG49" s="81"/>
      <c r="BH49" s="875" t="s">
        <v>45</v>
      </c>
      <c r="BI49" s="875"/>
      <c r="BJ49" s="875"/>
      <c r="BK49" s="875"/>
      <c r="BL49" s="875"/>
      <c r="BM49" s="876"/>
      <c r="BN49" s="1454" t="s">
        <v>282</v>
      </c>
      <c r="BO49" s="1454"/>
      <c r="BP49" s="1454"/>
      <c r="BQ49" s="1454"/>
      <c r="BR49" s="7"/>
      <c r="BS49" s="7" t="s">
        <v>265</v>
      </c>
      <c r="BT49" s="7"/>
      <c r="BU49" s="7"/>
      <c r="BV49" s="7" t="s">
        <v>266</v>
      </c>
      <c r="BW49" s="7"/>
      <c r="BX49" s="7"/>
      <c r="BY49" s="7" t="s">
        <v>267</v>
      </c>
      <c r="BZ49" s="7"/>
      <c r="CA49" s="7"/>
      <c r="CB49" s="7" t="s">
        <v>264</v>
      </c>
      <c r="CC49" s="7"/>
      <c r="CD49" s="7"/>
      <c r="CE49" s="7" t="s">
        <v>265</v>
      </c>
      <c r="CF49" s="7"/>
      <c r="CG49" s="7"/>
      <c r="CH49" s="7" t="s">
        <v>266</v>
      </c>
      <c r="CI49" s="7"/>
      <c r="CJ49" s="7"/>
      <c r="CK49" s="7" t="s">
        <v>268</v>
      </c>
      <c r="CL49" s="7"/>
      <c r="CM49" s="7"/>
      <c r="CN49" s="7" t="s">
        <v>264</v>
      </c>
      <c r="CO49" s="7"/>
      <c r="CP49" s="7"/>
      <c r="CQ49" s="7" t="s">
        <v>265</v>
      </c>
      <c r="CR49" s="7"/>
      <c r="CS49" s="7"/>
      <c r="CT49" s="7" t="s">
        <v>266</v>
      </c>
      <c r="CU49" s="7"/>
      <c r="CV49" s="7"/>
      <c r="CW49" s="7" t="s">
        <v>269</v>
      </c>
      <c r="CX49" s="7"/>
      <c r="CY49" s="264"/>
      <c r="CZ49" s="264"/>
      <c r="DA49" s="264"/>
      <c r="DB49" s="264"/>
      <c r="DC49" s="5"/>
      <c r="DD49" s="1567"/>
      <c r="DE49" s="1568"/>
      <c r="DF49" s="1569"/>
      <c r="DG49" s="1569"/>
    </row>
    <row r="50" spans="4:111" ht="8.25" customHeight="1">
      <c r="D50" s="1487"/>
      <c r="E50" s="1488"/>
      <c r="F50" s="1489"/>
      <c r="G50" s="1468"/>
      <c r="H50" s="1469"/>
      <c r="I50" s="1469"/>
      <c r="J50" s="1469"/>
      <c r="K50" s="1469"/>
      <c r="L50" s="1469"/>
      <c r="M50" s="1469"/>
      <c r="N50" s="1469"/>
      <c r="O50" s="1469"/>
      <c r="P50" s="1469"/>
      <c r="Q50" s="1470"/>
      <c r="R50" s="1454"/>
      <c r="S50" s="1454"/>
      <c r="T50" s="1454"/>
      <c r="U50" s="1454"/>
      <c r="V50" s="1073" t="str">
        <f>IF(ISERROR(MID('保険料計算シート（非表示）'!E6,LEN('保険料計算シート（非表示）'!E6)-8,1)),"",MID('保険料計算シート（非表示）'!E6,LEN('保険料計算シート（非表示）'!E6)-8,1))</f>
        <v/>
      </c>
      <c r="W50" s="1074"/>
      <c r="X50" s="1074"/>
      <c r="Y50" s="1055" t="str">
        <f>IF(ISERROR(MID('保険料計算シート（非表示）'!E6,LEN('保険料計算シート（非表示）'!E6)-7,1)),"",MID('保険料計算シート（非表示）'!E6,LEN('保険料計算シート（非表示）'!E6)-7,1))</f>
        <v/>
      </c>
      <c r="Z50" s="1055"/>
      <c r="AA50" s="1055"/>
      <c r="AB50" s="1055" t="str">
        <f>IF(ISERROR(MID('保険料計算シート（非表示）'!E6,LEN('保険料計算シート（非表示）'!E6)-6,1)),"",MID('保険料計算シート（非表示）'!E6,LEN('保険料計算シート（非表示）'!E6)-6,1))</f>
        <v/>
      </c>
      <c r="AC50" s="1055"/>
      <c r="AD50" s="1055"/>
      <c r="AE50" s="1055" t="str">
        <f>IF(ISERROR(MID('保険料計算シート（非表示）'!E6,LEN('保険料計算シート（非表示）'!E6)-5,1)),"",MID('保険料計算シート（非表示）'!E6,LEN('保険料計算シート（非表示）'!E6)-5,1))</f>
        <v/>
      </c>
      <c r="AF50" s="1055"/>
      <c r="AG50" s="1055"/>
      <c r="AH50" s="1055" t="str">
        <f>IF(ISERROR(MID('保険料計算シート（非表示）'!E6,LEN('保険料計算シート（非表示）'!E6)-4,1)),"",MID('保険料計算シート（非表示）'!E6,LEN('保険料計算シート（非表示）'!E6)-4,1))</f>
        <v/>
      </c>
      <c r="AI50" s="1055"/>
      <c r="AJ50" s="1055"/>
      <c r="AK50" s="1055" t="str">
        <f>IF(ISERROR(MID('保険料計算シート（非表示）'!E6,LEN('保険料計算シート（非表示）'!E6)-3,1)),"",MID('保険料計算シート（非表示）'!E6,LEN('保険料計算シート（非表示）'!E6)-3,1))</f>
        <v/>
      </c>
      <c r="AL50" s="1055"/>
      <c r="AM50" s="1055"/>
      <c r="AN50" s="1516" t="str">
        <f>IF(ISERROR(MID('保険料計算シート（非表示）'!E6,LEN('保険料計算シート（非表示）'!E6)-2,1)),"",MID('保険料計算シート（非表示）'!E6,LEN('保険料計算シート（非表示）'!E6)-2,1))</f>
        <v/>
      </c>
      <c r="AO50" s="1285"/>
      <c r="AP50" s="1517"/>
      <c r="AQ50" s="1055" t="str">
        <f>IF(ISERROR(MID('保険料計算シート（非表示）'!E6,LEN('保険料計算シート（非表示）'!E6)-1,1)),"",MID('保険料計算シート（非表示）'!E6,LEN('保険料計算シート（非表示）'!E6)-1,1))</f>
        <v/>
      </c>
      <c r="AR50" s="1055"/>
      <c r="AS50" s="1055"/>
      <c r="AT50" s="1055" t="str">
        <f>IF('保険料計算シート（非表示）'!E6=0,"",IF(ISERROR(MID('保険料計算シート（非表示）'!E6,LEN('保険料計算シート（非表示）'!E6),1)),"",MID('保険料計算シート（非表示）'!E6,LEN('保険料計算シート（非表示）'!E6),1)))</f>
        <v/>
      </c>
      <c r="AU50" s="1055"/>
      <c r="AV50" s="1068"/>
      <c r="AW50" s="1136"/>
      <c r="AX50" s="1061"/>
      <c r="AY50" s="264"/>
      <c r="AZ50" s="264"/>
      <c r="BA50" s="265"/>
      <c r="BB50" s="1483"/>
      <c r="BC50" s="877"/>
      <c r="BD50" s="81"/>
      <c r="BE50" s="81"/>
      <c r="BF50" s="81"/>
      <c r="BG50" s="81"/>
      <c r="BH50" s="877"/>
      <c r="BI50" s="877"/>
      <c r="BJ50" s="877"/>
      <c r="BK50" s="877"/>
      <c r="BL50" s="877"/>
      <c r="BM50" s="878"/>
      <c r="BN50" s="1454"/>
      <c r="BO50" s="1454"/>
      <c r="BP50" s="1454"/>
      <c r="BQ50" s="1454"/>
      <c r="BR50" s="1073" t="str">
        <f>IF(ISERROR(MID('保険料計算シート（非表示）'!G6,LEN('保険料計算シート（非表示）'!G6)-10,1)),"",MID('保険料計算シート（非表示）'!G6,LEN('保険料計算シート（非表示）'!G6)-10,1))</f>
        <v/>
      </c>
      <c r="BS50" s="1074"/>
      <c r="BT50" s="1074"/>
      <c r="BU50" s="1055" t="str">
        <f>IF(ISERROR(MID('保険料計算シート（非表示）'!G6,LEN('保険料計算シート（非表示）'!G6)-9,1)),"",MID('保険料計算シート（非表示）'!G6,LEN('保険料計算シート（非表示）'!G6)-9,1))</f>
        <v/>
      </c>
      <c r="BV50" s="1055"/>
      <c r="BW50" s="1055"/>
      <c r="BX50" s="1063" t="str">
        <f>IF(ISERROR(MID('保険料計算シート（非表示）'!G6,LEN('保険料計算シート（非表示）'!G6)-8,1)),"",MID('保険料計算シート（非表示）'!G6,LEN('保険料計算シート（非表示）'!G6)-8,1))</f>
        <v/>
      </c>
      <c r="BY50" s="1055"/>
      <c r="BZ50" s="1055"/>
      <c r="CA50" s="1055" t="str">
        <f>IF(ISERROR(MID('保険料計算シート（非表示）'!G6,LEN('保険料計算シート（非表示）'!G6)-7,1)),"",MID('保険料計算シート（非表示）'!G6,LEN('保険料計算シート（非表示）'!G6)-7,1))</f>
        <v/>
      </c>
      <c r="CB50" s="1055"/>
      <c r="CC50" s="1055"/>
      <c r="CD50" s="1055" t="str">
        <f>IF(ISERROR(MID('保険料計算シート（非表示）'!G6,LEN('保険料計算シート（非表示）'!G6)-6,1)),"",MID('保険料計算シート（非表示）'!G6,LEN('保険料計算シート（非表示）'!G6)-6,1))</f>
        <v/>
      </c>
      <c r="CE50" s="1055"/>
      <c r="CF50" s="1055"/>
      <c r="CG50" s="1055" t="str">
        <f>IF(ISERROR(MID('保険料計算シート（非表示）'!G6,LEN('保険料計算シート（非表示）'!G6)-5,1)),"",MID('保険料計算シート（非表示）'!G6,LEN('保険料計算シート（非表示）'!G6)-5,1))</f>
        <v/>
      </c>
      <c r="CH50" s="1055"/>
      <c r="CI50" s="1055"/>
      <c r="CJ50" s="1055" t="str">
        <f>IF(ISERROR(MID('保険料計算シート（非表示）'!G6,LEN('保険料計算シート（非表示）'!G6)-4,1)),"",MID('保険料計算シート（非表示）'!G6,LEN('保険料計算シート（非表示）'!G6)-4,1))</f>
        <v/>
      </c>
      <c r="CK50" s="1055"/>
      <c r="CL50" s="1055"/>
      <c r="CM50" s="1055" t="str">
        <f>IF(ISERROR(MID('保険料計算シート（非表示）'!G6,LEN('保険料計算シート（非表示）'!G6)-3,1)),"",MID('保険料計算シート（非表示）'!G6,LEN('保険料計算シート（非表示）'!G6)-3,1))</f>
        <v/>
      </c>
      <c r="CN50" s="1055"/>
      <c r="CO50" s="1055"/>
      <c r="CP50" s="1055" t="str">
        <f>IF(ISERROR(MID('保険料計算シート（非表示）'!G6,LEN('保険料計算シート（非表示）'!G6)-2,1)),"",MID('保険料計算シート（非表示）'!G6,LEN('保険料計算シート（非表示）'!G6)-2,1))</f>
        <v/>
      </c>
      <c r="CQ50" s="1055"/>
      <c r="CR50" s="1055"/>
      <c r="CS50" s="1055" t="str">
        <f>IF(ISERROR(MID('保険料計算シート（非表示）'!G6,LEN('保険料計算シート（非表示）'!G6)-1,1)),"",MID('保険料計算シート（非表示）'!G6,LEN('保険料計算シート（非表示）'!G6)-1,1))</f>
        <v/>
      </c>
      <c r="CT50" s="1055"/>
      <c r="CU50" s="1055"/>
      <c r="CV50" s="1055" t="str">
        <f>IF('保険料計算シート（非表示）'!G6=0,"",IF(ISERROR(MID('保険料計算シート（非表示）'!G6,LEN('保険料計算シート（非表示）'!G6),1)),"",MID('保険料計算シート（非表示）'!G6,LEN('保険料計算シート（非表示）'!G6),1)))</f>
        <v/>
      </c>
      <c r="CW50" s="1055"/>
      <c r="CX50" s="1068"/>
      <c r="CY50" s="1060"/>
      <c r="CZ50" s="1061"/>
      <c r="DA50" s="264"/>
      <c r="DB50" s="264"/>
      <c r="DC50" s="265"/>
      <c r="DD50" s="1567"/>
      <c r="DE50" s="1568"/>
      <c r="DF50" s="1569"/>
      <c r="DG50" s="1569"/>
    </row>
    <row r="51" spans="4:111" ht="8.25" customHeight="1">
      <c r="D51" s="1487"/>
      <c r="E51" s="1488"/>
      <c r="F51" s="1489"/>
      <c r="G51" s="1468"/>
      <c r="H51" s="1469"/>
      <c r="I51" s="1469"/>
      <c r="J51" s="1469"/>
      <c r="K51" s="1469"/>
      <c r="L51" s="1469"/>
      <c r="M51" s="1469"/>
      <c r="N51" s="1469"/>
      <c r="O51" s="1469"/>
      <c r="P51" s="1469"/>
      <c r="Q51" s="1470"/>
      <c r="R51" s="1454"/>
      <c r="S51" s="1454"/>
      <c r="T51" s="1454"/>
      <c r="U51" s="1454"/>
      <c r="V51" s="1073"/>
      <c r="W51" s="1074"/>
      <c r="X51" s="1074"/>
      <c r="Y51" s="1055"/>
      <c r="Z51" s="1055"/>
      <c r="AA51" s="1055"/>
      <c r="AB51" s="1055"/>
      <c r="AC51" s="1055"/>
      <c r="AD51" s="1055"/>
      <c r="AE51" s="1055"/>
      <c r="AF51" s="1055"/>
      <c r="AG51" s="1055"/>
      <c r="AH51" s="1055"/>
      <c r="AI51" s="1055"/>
      <c r="AJ51" s="1055"/>
      <c r="AK51" s="1055"/>
      <c r="AL51" s="1055"/>
      <c r="AM51" s="1055"/>
      <c r="AN51" s="1518"/>
      <c r="AO51" s="1288"/>
      <c r="AP51" s="1519"/>
      <c r="AQ51" s="1055"/>
      <c r="AR51" s="1055"/>
      <c r="AS51" s="1055"/>
      <c r="AT51" s="1055"/>
      <c r="AU51" s="1055"/>
      <c r="AV51" s="1068"/>
      <c r="AW51" s="1061"/>
      <c r="AX51" s="1061"/>
      <c r="AY51" s="264"/>
      <c r="AZ51" s="264"/>
      <c r="BA51" s="264"/>
      <c r="BB51" s="284"/>
      <c r="BC51" s="264"/>
      <c r="BD51" s="264"/>
      <c r="BE51" s="264"/>
      <c r="BF51" s="264"/>
      <c r="BG51" s="264"/>
      <c r="BH51" s="264"/>
      <c r="BI51" s="264"/>
      <c r="BJ51" s="264"/>
      <c r="BK51" s="264"/>
      <c r="BL51" s="264"/>
      <c r="BM51" s="265"/>
      <c r="BN51" s="1454"/>
      <c r="BO51" s="1454"/>
      <c r="BP51" s="1454"/>
      <c r="BQ51" s="1454"/>
      <c r="BR51" s="1073"/>
      <c r="BS51" s="1074"/>
      <c r="BT51" s="1074"/>
      <c r="BU51" s="1055"/>
      <c r="BV51" s="1055"/>
      <c r="BW51" s="1055"/>
      <c r="BX51" s="1063"/>
      <c r="BY51" s="1055"/>
      <c r="BZ51" s="1055"/>
      <c r="CA51" s="1055"/>
      <c r="CB51" s="1055"/>
      <c r="CC51" s="1055"/>
      <c r="CD51" s="1055"/>
      <c r="CE51" s="1055"/>
      <c r="CF51" s="1055"/>
      <c r="CG51" s="1055"/>
      <c r="CH51" s="1055"/>
      <c r="CI51" s="1055"/>
      <c r="CJ51" s="1055"/>
      <c r="CK51" s="1055"/>
      <c r="CL51" s="1055"/>
      <c r="CM51" s="1055"/>
      <c r="CN51" s="1055"/>
      <c r="CO51" s="1055"/>
      <c r="CP51" s="1055"/>
      <c r="CQ51" s="1055"/>
      <c r="CR51" s="1055"/>
      <c r="CS51" s="1055"/>
      <c r="CT51" s="1055"/>
      <c r="CU51" s="1055"/>
      <c r="CV51" s="1055"/>
      <c r="CW51" s="1055"/>
      <c r="CX51" s="1068"/>
      <c r="CY51" s="1062"/>
      <c r="CZ51" s="1061"/>
      <c r="DA51" s="264"/>
      <c r="DB51" s="264"/>
      <c r="DC51" s="265"/>
      <c r="DD51" s="1567"/>
      <c r="DE51" s="1568"/>
      <c r="DF51" s="1569"/>
      <c r="DG51" s="1569"/>
    </row>
    <row r="52" spans="4:111" ht="8.25" customHeight="1">
      <c r="D52" s="1487"/>
      <c r="E52" s="1488"/>
      <c r="F52" s="1489"/>
      <c r="G52" s="1468"/>
      <c r="H52" s="1469"/>
      <c r="I52" s="1469"/>
      <c r="J52" s="1469"/>
      <c r="K52" s="1469"/>
      <c r="L52" s="1469"/>
      <c r="M52" s="1469"/>
      <c r="N52" s="1469"/>
      <c r="O52" s="1469"/>
      <c r="P52" s="1469"/>
      <c r="Q52" s="1470"/>
      <c r="R52" s="1454"/>
      <c r="S52" s="1454"/>
      <c r="T52" s="1454"/>
      <c r="U52" s="1454"/>
      <c r="V52" s="1073"/>
      <c r="W52" s="1074"/>
      <c r="X52" s="1074"/>
      <c r="Y52" s="1055"/>
      <c r="Z52" s="1055"/>
      <c r="AA52" s="1055"/>
      <c r="AB52" s="1055"/>
      <c r="AC52" s="1055"/>
      <c r="AD52" s="1055"/>
      <c r="AE52" s="1055"/>
      <c r="AF52" s="1055"/>
      <c r="AG52" s="1055"/>
      <c r="AH52" s="1055"/>
      <c r="AI52" s="1055"/>
      <c r="AJ52" s="1055"/>
      <c r="AK52" s="1055"/>
      <c r="AL52" s="1055"/>
      <c r="AM52" s="1055"/>
      <c r="AN52" s="1246"/>
      <c r="AO52" s="1231"/>
      <c r="AP52" s="1520"/>
      <c r="AQ52" s="1055"/>
      <c r="AR52" s="1055"/>
      <c r="AS52" s="1055"/>
      <c r="AT52" s="1055"/>
      <c r="AU52" s="1055"/>
      <c r="AV52" s="1068"/>
      <c r="AW52" s="1061"/>
      <c r="AX52" s="1061"/>
      <c r="AY52" s="1202" t="s">
        <v>25</v>
      </c>
      <c r="AZ52" s="1202"/>
      <c r="BA52" s="1202"/>
      <c r="BB52" s="284"/>
      <c r="BC52" s="264"/>
      <c r="BD52" s="264"/>
      <c r="BE52" s="264"/>
      <c r="BF52" s="264"/>
      <c r="BG52" s="264"/>
      <c r="BH52" s="264"/>
      <c r="BI52" s="264"/>
      <c r="BJ52" s="264"/>
      <c r="BK52" s="264"/>
      <c r="BL52" s="264"/>
      <c r="BM52" s="265"/>
      <c r="BN52" s="1454"/>
      <c r="BO52" s="1454"/>
      <c r="BP52" s="1454"/>
      <c r="BQ52" s="1454"/>
      <c r="BR52" s="1073"/>
      <c r="BS52" s="1074"/>
      <c r="BT52" s="1074"/>
      <c r="BU52" s="1055"/>
      <c r="BV52" s="1055"/>
      <c r="BW52" s="1055"/>
      <c r="BX52" s="1063"/>
      <c r="BY52" s="1055"/>
      <c r="BZ52" s="1055"/>
      <c r="CA52" s="1055"/>
      <c r="CB52" s="1055"/>
      <c r="CC52" s="1055"/>
      <c r="CD52" s="1055"/>
      <c r="CE52" s="1055"/>
      <c r="CF52" s="1055"/>
      <c r="CG52" s="1055"/>
      <c r="CH52" s="1055"/>
      <c r="CI52" s="1055"/>
      <c r="CJ52" s="1055"/>
      <c r="CK52" s="1055"/>
      <c r="CL52" s="1055"/>
      <c r="CM52" s="1055"/>
      <c r="CN52" s="1055"/>
      <c r="CO52" s="1055"/>
      <c r="CP52" s="1055"/>
      <c r="CQ52" s="1055"/>
      <c r="CR52" s="1055"/>
      <c r="CS52" s="1055"/>
      <c r="CT52" s="1055"/>
      <c r="CU52" s="1055"/>
      <c r="CV52" s="1055"/>
      <c r="CW52" s="1055"/>
      <c r="CX52" s="1068"/>
      <c r="CY52" s="1062"/>
      <c r="CZ52" s="1061"/>
      <c r="DA52" s="1061" t="s">
        <v>28</v>
      </c>
      <c r="DB52" s="1061"/>
      <c r="DC52" s="265"/>
      <c r="DD52" s="1567"/>
      <c r="DE52" s="1568"/>
      <c r="DF52" s="1569"/>
      <c r="DG52" s="1569"/>
    </row>
    <row r="53" spans="4:111" ht="8.25" customHeight="1">
      <c r="D53" s="1487"/>
      <c r="E53" s="1488"/>
      <c r="F53" s="1489"/>
      <c r="G53" s="1471"/>
      <c r="H53" s="1472"/>
      <c r="I53" s="1472"/>
      <c r="J53" s="1472"/>
      <c r="K53" s="1472"/>
      <c r="L53" s="1472"/>
      <c r="M53" s="1472"/>
      <c r="N53" s="1472"/>
      <c r="O53" s="1472"/>
      <c r="P53" s="1472"/>
      <c r="Q53" s="1473"/>
      <c r="R53" s="1455"/>
      <c r="S53" s="1455"/>
      <c r="T53" s="1455"/>
      <c r="U53" s="1455"/>
      <c r="V53" s="277"/>
      <c r="W53" s="277"/>
      <c r="X53" s="277"/>
      <c r="Y53" s="277"/>
      <c r="Z53" s="277"/>
      <c r="AA53" s="277"/>
      <c r="AB53" s="277"/>
      <c r="AC53" s="277"/>
      <c r="AD53" s="1067" t="s">
        <v>263</v>
      </c>
      <c r="AE53" s="1067"/>
      <c r="AF53" s="277"/>
      <c r="AG53" s="277"/>
      <c r="AH53" s="277"/>
      <c r="AI53" s="277"/>
      <c r="AJ53" s="277"/>
      <c r="AK53" s="277"/>
      <c r="AL53" s="277"/>
      <c r="AM53" s="1067" t="s">
        <v>263</v>
      </c>
      <c r="AN53" s="1067"/>
      <c r="AO53" s="277"/>
      <c r="AP53" s="277"/>
      <c r="AQ53" s="277"/>
      <c r="AR53" s="277"/>
      <c r="AS53" s="277"/>
      <c r="AT53" s="277"/>
      <c r="AU53" s="277"/>
      <c r="AV53" s="277"/>
      <c r="AW53" s="277"/>
      <c r="AX53" s="277"/>
      <c r="AY53" s="1344"/>
      <c r="AZ53" s="1344"/>
      <c r="BA53" s="1344"/>
      <c r="BB53" s="6"/>
      <c r="BC53" s="277"/>
      <c r="BD53" s="277"/>
      <c r="BE53" s="277"/>
      <c r="BF53" s="277"/>
      <c r="BG53" s="277"/>
      <c r="BH53" s="277"/>
      <c r="BI53" s="277"/>
      <c r="BJ53" s="277"/>
      <c r="BK53" s="277"/>
      <c r="BL53" s="277"/>
      <c r="BM53" s="280"/>
      <c r="BN53" s="1455"/>
      <c r="BO53" s="1455"/>
      <c r="BP53" s="1455"/>
      <c r="BQ53" s="1455"/>
      <c r="BR53" s="278"/>
      <c r="BS53" s="278"/>
      <c r="BT53" s="278"/>
      <c r="BU53" s="278"/>
      <c r="BV53" s="278"/>
      <c r="BW53" s="1067" t="s">
        <v>263</v>
      </c>
      <c r="BX53" s="1067"/>
      <c r="BY53" s="277"/>
      <c r="BZ53" s="277"/>
      <c r="CA53" s="277"/>
      <c r="CB53" s="277"/>
      <c r="CC53" s="277"/>
      <c r="CD53" s="277"/>
      <c r="CE53" s="277"/>
      <c r="CF53" s="1067" t="s">
        <v>263</v>
      </c>
      <c r="CG53" s="1067"/>
      <c r="CH53" s="277"/>
      <c r="CI53" s="277"/>
      <c r="CJ53" s="277"/>
      <c r="CK53" s="277"/>
      <c r="CL53" s="277"/>
      <c r="CM53" s="277"/>
      <c r="CN53" s="277"/>
      <c r="CO53" s="1067" t="s">
        <v>263</v>
      </c>
      <c r="CP53" s="1067"/>
      <c r="CQ53" s="277"/>
      <c r="CR53" s="277"/>
      <c r="CS53" s="277"/>
      <c r="CT53" s="277"/>
      <c r="CU53" s="277"/>
      <c r="CV53" s="277"/>
      <c r="CW53" s="277"/>
      <c r="CX53" s="277"/>
      <c r="CY53" s="277"/>
      <c r="CZ53" s="277"/>
      <c r="DA53" s="1065"/>
      <c r="DB53" s="1065"/>
      <c r="DC53" s="280"/>
      <c r="DD53" s="1567"/>
      <c r="DE53" s="1568"/>
      <c r="DF53" s="1569"/>
      <c r="DG53" s="1569"/>
    </row>
    <row r="54" spans="4:111" ht="8.25" customHeight="1">
      <c r="D54" s="1487"/>
      <c r="E54" s="1488"/>
      <c r="F54" s="1489"/>
      <c r="G54" s="1447" t="s">
        <v>40</v>
      </c>
      <c r="H54" s="1448"/>
      <c r="I54" s="1449"/>
      <c r="J54" s="1428" t="s">
        <v>41</v>
      </c>
      <c r="K54" s="1429"/>
      <c r="L54" s="1429"/>
      <c r="M54" s="1429"/>
      <c r="N54" s="1429"/>
      <c r="O54" s="1429"/>
      <c r="P54" s="1429"/>
      <c r="Q54" s="1430"/>
      <c r="R54" s="1454" t="s">
        <v>283</v>
      </c>
      <c r="S54" s="1454"/>
      <c r="T54" s="1454"/>
      <c r="U54" s="1454"/>
      <c r="V54" s="7"/>
      <c r="W54" s="7" t="s">
        <v>264</v>
      </c>
      <c r="X54" s="7"/>
      <c r="Y54" s="7"/>
      <c r="Z54" s="7" t="s">
        <v>265</v>
      </c>
      <c r="AA54" s="7"/>
      <c r="AB54" s="7"/>
      <c r="AC54" s="7" t="s">
        <v>266</v>
      </c>
      <c r="AD54" s="7"/>
      <c r="AE54" s="7"/>
      <c r="AF54" s="7" t="s">
        <v>267</v>
      </c>
      <c r="AG54" s="7"/>
      <c r="AH54" s="7"/>
      <c r="AI54" s="7" t="s">
        <v>264</v>
      </c>
      <c r="AJ54" s="7"/>
      <c r="AK54" s="7"/>
      <c r="AL54" s="7" t="s">
        <v>265</v>
      </c>
      <c r="AM54" s="7"/>
      <c r="AN54" s="7"/>
      <c r="AO54" s="7" t="s">
        <v>266</v>
      </c>
      <c r="AP54" s="7"/>
      <c r="AQ54" s="7"/>
      <c r="AR54" s="7" t="s">
        <v>268</v>
      </c>
      <c r="AS54" s="7"/>
      <c r="AT54" s="7"/>
      <c r="AU54" s="7" t="s">
        <v>264</v>
      </c>
      <c r="AV54" s="7"/>
      <c r="AW54" s="264"/>
      <c r="AX54" s="264"/>
      <c r="AY54" s="264"/>
      <c r="AZ54" s="264"/>
      <c r="BA54" s="265"/>
      <c r="BB54" s="1062"/>
      <c r="BC54" s="1061"/>
      <c r="BD54" s="264"/>
      <c r="BE54" s="264"/>
      <c r="BF54" s="264"/>
      <c r="BG54" s="264"/>
      <c r="BH54" s="1061"/>
      <c r="BI54" s="1061"/>
      <c r="BJ54" s="1061"/>
      <c r="BK54" s="1061"/>
      <c r="BL54" s="1061"/>
      <c r="BM54" s="1064"/>
      <c r="BN54" s="273"/>
      <c r="BO54" s="266"/>
      <c r="BP54" s="266"/>
      <c r="BQ54" s="266"/>
      <c r="BR54" s="267"/>
      <c r="BS54" s="267"/>
      <c r="BT54" s="267"/>
      <c r="BU54" s="267"/>
      <c r="BV54" s="267"/>
      <c r="BW54" s="26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264"/>
      <c r="CZ54" s="264"/>
      <c r="DA54" s="264"/>
      <c r="DB54" s="264"/>
      <c r="DC54" s="265"/>
      <c r="DD54" s="1567"/>
      <c r="DE54" s="1568"/>
      <c r="DF54" s="1569"/>
      <c r="DG54" s="1569"/>
    </row>
    <row r="55" spans="4:111" ht="8.25" customHeight="1">
      <c r="D55" s="1487"/>
      <c r="E55" s="1488"/>
      <c r="F55" s="1489"/>
      <c r="G55" s="1447"/>
      <c r="H55" s="1448"/>
      <c r="I55" s="1449"/>
      <c r="J55" s="1431"/>
      <c r="K55" s="1432"/>
      <c r="L55" s="1432"/>
      <c r="M55" s="1432"/>
      <c r="N55" s="1432"/>
      <c r="O55" s="1432"/>
      <c r="P55" s="1432"/>
      <c r="Q55" s="1433"/>
      <c r="R55" s="1454"/>
      <c r="S55" s="1454"/>
      <c r="T55" s="1454"/>
      <c r="U55" s="1454"/>
      <c r="V55" s="1073" t="str">
        <f>IF(ISERROR(MID('保険料計算シート（非表示）'!E7,LEN('保険料計算シート（非表示）'!E7)-8,1)),"",MID('保険料計算シート（非表示）'!E7,LEN('保険料計算シート（非表示）'!E7)-8,1))</f>
        <v/>
      </c>
      <c r="W55" s="1074"/>
      <c r="X55" s="1074"/>
      <c r="Y55" s="1055" t="str">
        <f>IF(ISERROR(MID('保険料計算シート（非表示）'!E7,LEN('保険料計算シート（非表示）'!E7)-7,1)),"",MID('保険料計算シート（非表示）'!E7,LEN('保険料計算シート（非表示）'!E7)-7,1))</f>
        <v/>
      </c>
      <c r="Z55" s="1055"/>
      <c r="AA55" s="1055"/>
      <c r="AB55" s="1055" t="str">
        <f>IF(ISERROR(MID('保険料計算シート（非表示）'!E7,LEN('保険料計算シート（非表示）'!E7)-6,1)),"",MID('保険料計算シート（非表示）'!E7,LEN('保険料計算シート（非表示）'!E7)-6,1))</f>
        <v/>
      </c>
      <c r="AC55" s="1055"/>
      <c r="AD55" s="1055"/>
      <c r="AE55" s="1055" t="str">
        <f>IF(ISERROR(MID('保険料計算シート（非表示）'!E7,LEN('保険料計算シート（非表示）'!E7)-5,1)),"",MID('保険料計算シート（非表示）'!E7,LEN('保険料計算シート（非表示）'!E7)-5,1))</f>
        <v/>
      </c>
      <c r="AF55" s="1055"/>
      <c r="AG55" s="1055"/>
      <c r="AH55" s="1055" t="str">
        <f>IF(ISERROR(MID('保険料計算シート（非表示）'!E7,LEN('保険料計算シート（非表示）'!E7)-4,1)),"",MID('保険料計算シート（非表示）'!E7,LEN('保険料計算シート（非表示）'!E7)-4,1))</f>
        <v/>
      </c>
      <c r="AI55" s="1055"/>
      <c r="AJ55" s="1055"/>
      <c r="AK55" s="1055" t="str">
        <f>IF(ISERROR(MID('保険料計算シート（非表示）'!E7,LEN('保険料計算シート（非表示）'!E7)-3,1)),"",MID('保険料計算シート（非表示）'!E7,LEN('保険料計算シート（非表示）'!E7)-3,1))</f>
        <v/>
      </c>
      <c r="AL55" s="1055"/>
      <c r="AM55" s="1055"/>
      <c r="AN55" s="1055" t="str">
        <f>IF(ISERROR(MID('保険料計算シート（非表示）'!E7,LEN('保険料計算シート（非表示）'!E7)-2,1)),"",MID('保険料計算シート（非表示）'!E7,LEN('保険料計算シート（非表示）'!E7)-2,1))</f>
        <v/>
      </c>
      <c r="AO55" s="1055"/>
      <c r="AP55" s="1055"/>
      <c r="AQ55" s="1055" t="str">
        <f>IF(ISERROR(MID('保険料計算シート（非表示）'!E7,LEN('保険料計算シート（非表示）'!E7)-1,1)),"",MID('保険料計算シート（非表示）'!E7,LEN('保険料計算シート（非表示）'!E7)-1,1))</f>
        <v/>
      </c>
      <c r="AR55" s="1055"/>
      <c r="AS55" s="1055"/>
      <c r="AT55" s="1055" t="str">
        <f>IF('保険料計算シート（非表示）'!E7=0,"",IF(ISERROR(MID('保険料計算シート（非表示）'!E7,LEN('保険料計算シート（非表示）'!E7),1)),"",MID('保険料計算シート（非表示）'!E7,LEN('保険料計算シート（非表示）'!E7),1)))</f>
        <v/>
      </c>
      <c r="AU55" s="1055"/>
      <c r="AV55" s="1068"/>
      <c r="AW55" s="1060"/>
      <c r="AX55" s="1061"/>
      <c r="AY55" s="264"/>
      <c r="AZ55" s="264"/>
      <c r="BA55" s="265"/>
      <c r="BB55" s="1062"/>
      <c r="BC55" s="1061"/>
      <c r="BD55" s="264"/>
      <c r="BE55" s="264"/>
      <c r="BF55" s="264"/>
      <c r="BG55" s="264"/>
      <c r="BH55" s="1061"/>
      <c r="BI55" s="1061"/>
      <c r="BJ55" s="1061"/>
      <c r="BK55" s="1061"/>
      <c r="BL55" s="1061"/>
      <c r="BM55" s="1064"/>
      <c r="BN55" s="274"/>
      <c r="BO55" s="267"/>
      <c r="BP55" s="267"/>
      <c r="BQ55" s="267"/>
      <c r="BR55" s="267"/>
      <c r="BS55" s="267"/>
      <c r="BT55" s="267"/>
      <c r="BU55" s="267"/>
      <c r="BV55" s="267"/>
      <c r="BW55" s="267"/>
      <c r="BX55" s="264"/>
      <c r="BY55" s="264"/>
      <c r="BZ55" s="264"/>
      <c r="CA55" s="264"/>
      <c r="CB55" s="264"/>
      <c r="CC55" s="264"/>
      <c r="CD55" s="264"/>
      <c r="CE55" s="264"/>
      <c r="CF55" s="264"/>
      <c r="CG55" s="264"/>
      <c r="CH55" s="264"/>
      <c r="CI55" s="264"/>
      <c r="CJ55" s="264"/>
      <c r="CK55" s="264"/>
      <c r="CL55" s="264"/>
      <c r="CM55" s="264"/>
      <c r="CN55" s="264"/>
      <c r="CO55" s="264"/>
      <c r="CP55" s="264"/>
      <c r="CQ55" s="264"/>
      <c r="CR55" s="264"/>
      <c r="CS55" s="264"/>
      <c r="CT55" s="264"/>
      <c r="CU55" s="264"/>
      <c r="CV55" s="264"/>
      <c r="CW55" s="264"/>
      <c r="CX55" s="264"/>
      <c r="CY55" s="8"/>
      <c r="CZ55" s="264"/>
      <c r="DA55" s="264"/>
      <c r="DB55" s="264"/>
      <c r="DC55" s="265"/>
      <c r="DD55" s="1567"/>
      <c r="DE55" s="1568"/>
      <c r="DF55" s="1569"/>
      <c r="DG55" s="1569"/>
    </row>
    <row r="56" spans="4:111" ht="8.25" customHeight="1">
      <c r="D56" s="1487"/>
      <c r="E56" s="1488"/>
      <c r="F56" s="1489"/>
      <c r="G56" s="1447"/>
      <c r="H56" s="1448"/>
      <c r="I56" s="1449"/>
      <c r="J56" s="1431"/>
      <c r="K56" s="1432"/>
      <c r="L56" s="1432"/>
      <c r="M56" s="1432"/>
      <c r="N56" s="1432"/>
      <c r="O56" s="1432"/>
      <c r="P56" s="1432"/>
      <c r="Q56" s="1433"/>
      <c r="R56" s="1454"/>
      <c r="S56" s="1454"/>
      <c r="T56" s="1454"/>
      <c r="U56" s="1454"/>
      <c r="V56" s="1073"/>
      <c r="W56" s="1074"/>
      <c r="X56" s="1074"/>
      <c r="Y56" s="1055"/>
      <c r="Z56" s="1055"/>
      <c r="AA56" s="1055"/>
      <c r="AB56" s="1055"/>
      <c r="AC56" s="1055"/>
      <c r="AD56" s="1055"/>
      <c r="AE56" s="1055"/>
      <c r="AF56" s="1055"/>
      <c r="AG56" s="1055"/>
      <c r="AH56" s="1055"/>
      <c r="AI56" s="1055"/>
      <c r="AJ56" s="1055"/>
      <c r="AK56" s="1055"/>
      <c r="AL56" s="1055"/>
      <c r="AM56" s="1055"/>
      <c r="AN56" s="1055"/>
      <c r="AO56" s="1055"/>
      <c r="AP56" s="1055"/>
      <c r="AQ56" s="1055"/>
      <c r="AR56" s="1055"/>
      <c r="AS56" s="1055"/>
      <c r="AT56" s="1055"/>
      <c r="AU56" s="1055"/>
      <c r="AV56" s="1068"/>
      <c r="AW56" s="1062"/>
      <c r="AX56" s="1061"/>
      <c r="AY56" s="264"/>
      <c r="AZ56" s="264"/>
      <c r="BA56" s="265"/>
      <c r="BB56" s="284"/>
      <c r="BC56" s="264"/>
      <c r="BD56" s="264"/>
      <c r="BE56" s="264"/>
      <c r="BF56" s="264"/>
      <c r="BG56" s="264"/>
      <c r="BH56" s="264"/>
      <c r="BI56" s="264"/>
      <c r="BJ56" s="264"/>
      <c r="BK56" s="264"/>
      <c r="BL56" s="264"/>
      <c r="BM56" s="265"/>
      <c r="BN56" s="274"/>
      <c r="BO56" s="267"/>
      <c r="BP56" s="267"/>
      <c r="BQ56" s="267"/>
      <c r="BR56" s="267"/>
      <c r="BS56" s="267"/>
      <c r="BT56" s="267"/>
      <c r="BU56" s="267"/>
      <c r="BV56" s="267"/>
      <c r="BW56" s="267"/>
      <c r="BX56" s="264"/>
      <c r="BY56" s="264"/>
      <c r="BZ56" s="264"/>
      <c r="CA56" s="264"/>
      <c r="CB56" s="264"/>
      <c r="CC56" s="264"/>
      <c r="CD56" s="264"/>
      <c r="CE56" s="264"/>
      <c r="CF56" s="264"/>
      <c r="CG56" s="264"/>
      <c r="CH56" s="264"/>
      <c r="CI56" s="264"/>
      <c r="CJ56" s="264"/>
      <c r="CK56" s="264"/>
      <c r="CL56" s="264"/>
      <c r="CM56" s="264"/>
      <c r="CN56" s="264"/>
      <c r="CO56" s="264"/>
      <c r="CP56" s="264"/>
      <c r="CQ56" s="264"/>
      <c r="CR56" s="264"/>
      <c r="CS56" s="264"/>
      <c r="CT56" s="264"/>
      <c r="CU56" s="264"/>
      <c r="CV56" s="264"/>
      <c r="CW56" s="264"/>
      <c r="CX56" s="264"/>
      <c r="CY56" s="264"/>
      <c r="CZ56" s="264"/>
      <c r="DA56" s="264"/>
      <c r="DB56" s="264"/>
      <c r="DC56" s="265"/>
      <c r="DD56" s="1567"/>
      <c r="DE56" s="1568"/>
      <c r="DF56" s="1569"/>
      <c r="DG56" s="1569"/>
    </row>
    <row r="57" spans="4:111" ht="8.25" customHeight="1">
      <c r="D57" s="1487"/>
      <c r="E57" s="1488"/>
      <c r="F57" s="1489"/>
      <c r="G57" s="1447"/>
      <c r="H57" s="1448"/>
      <c r="I57" s="1449"/>
      <c r="J57" s="1431"/>
      <c r="K57" s="1432"/>
      <c r="L57" s="1432"/>
      <c r="M57" s="1432"/>
      <c r="N57" s="1432"/>
      <c r="O57" s="1432"/>
      <c r="P57" s="1432"/>
      <c r="Q57" s="1433"/>
      <c r="R57" s="1454"/>
      <c r="S57" s="1454"/>
      <c r="T57" s="1454"/>
      <c r="U57" s="1454"/>
      <c r="V57" s="1073"/>
      <c r="W57" s="1074"/>
      <c r="X57" s="1074"/>
      <c r="Y57" s="1055"/>
      <c r="Z57" s="1055"/>
      <c r="AA57" s="1055"/>
      <c r="AB57" s="1055"/>
      <c r="AC57" s="1055"/>
      <c r="AD57" s="1055"/>
      <c r="AE57" s="1055"/>
      <c r="AF57" s="1055"/>
      <c r="AG57" s="1055"/>
      <c r="AH57" s="1055"/>
      <c r="AI57" s="1055"/>
      <c r="AJ57" s="1055"/>
      <c r="AK57" s="1055"/>
      <c r="AL57" s="1055"/>
      <c r="AM57" s="1055"/>
      <c r="AN57" s="1055"/>
      <c r="AO57" s="1055"/>
      <c r="AP57" s="1055"/>
      <c r="AQ57" s="1055"/>
      <c r="AR57" s="1055"/>
      <c r="AS57" s="1055"/>
      <c r="AT57" s="1055"/>
      <c r="AU57" s="1055"/>
      <c r="AV57" s="1068"/>
      <c r="AW57" s="1062"/>
      <c r="AX57" s="1061"/>
      <c r="AY57" s="1202" t="s">
        <v>25</v>
      </c>
      <c r="AZ57" s="1202"/>
      <c r="BA57" s="1461"/>
      <c r="BB57" s="284"/>
      <c r="BC57" s="264"/>
      <c r="BD57" s="264"/>
      <c r="BE57" s="264"/>
      <c r="BF57" s="264"/>
      <c r="BG57" s="264"/>
      <c r="BH57" s="264"/>
      <c r="BI57" s="264"/>
      <c r="BJ57" s="264"/>
      <c r="BK57" s="264"/>
      <c r="BL57" s="264"/>
      <c r="BM57" s="265"/>
      <c r="BN57" s="274"/>
      <c r="BO57" s="267"/>
      <c r="BP57" s="267"/>
      <c r="BQ57" s="267"/>
      <c r="BR57" s="267"/>
      <c r="BS57" s="267"/>
      <c r="BT57" s="267"/>
      <c r="BU57" s="267"/>
      <c r="BV57" s="267"/>
      <c r="BW57" s="267"/>
      <c r="BX57" s="264"/>
      <c r="BY57" s="264"/>
      <c r="BZ57" s="264"/>
      <c r="CA57" s="264"/>
      <c r="CB57" s="264"/>
      <c r="CC57" s="264"/>
      <c r="CD57" s="264"/>
      <c r="CE57" s="264"/>
      <c r="CF57" s="264"/>
      <c r="CG57" s="264"/>
      <c r="CH57" s="264"/>
      <c r="CI57" s="264"/>
      <c r="CJ57" s="264"/>
      <c r="CK57" s="264"/>
      <c r="CL57" s="264"/>
      <c r="CM57" s="264"/>
      <c r="CN57" s="264"/>
      <c r="CO57" s="264"/>
      <c r="CP57" s="264"/>
      <c r="CQ57" s="264"/>
      <c r="CR57" s="264"/>
      <c r="CS57" s="264"/>
      <c r="CT57" s="264"/>
      <c r="CU57" s="264"/>
      <c r="CV57" s="264"/>
      <c r="CW57" s="264"/>
      <c r="CX57" s="264"/>
      <c r="CY57" s="264"/>
      <c r="CZ57" s="264"/>
      <c r="DA57" s="264"/>
      <c r="DB57" s="264"/>
      <c r="DC57" s="265"/>
      <c r="DD57" s="1567"/>
      <c r="DE57" s="1568"/>
      <c r="DF57" s="1569"/>
      <c r="DG57" s="1569"/>
    </row>
    <row r="58" spans="4:111" ht="8.25" customHeight="1">
      <c r="D58" s="1487"/>
      <c r="E58" s="1488"/>
      <c r="F58" s="1489"/>
      <c r="G58" s="1447"/>
      <c r="H58" s="1448"/>
      <c r="I58" s="1449"/>
      <c r="J58" s="1434"/>
      <c r="K58" s="1435"/>
      <c r="L58" s="1435"/>
      <c r="M58" s="1435"/>
      <c r="N58" s="1435"/>
      <c r="O58" s="1435"/>
      <c r="P58" s="1435"/>
      <c r="Q58" s="1436"/>
      <c r="R58" s="1455"/>
      <c r="S58" s="1455"/>
      <c r="T58" s="1455"/>
      <c r="U58" s="1455"/>
      <c r="V58" s="264"/>
      <c r="W58" s="264"/>
      <c r="X58" s="264"/>
      <c r="Y58" s="264"/>
      <c r="Z58" s="264"/>
      <c r="AA58" s="264"/>
      <c r="AB58" s="264"/>
      <c r="AC58" s="264"/>
      <c r="AD58" s="1067" t="s">
        <v>263</v>
      </c>
      <c r="AE58" s="1067"/>
      <c r="AF58" s="264"/>
      <c r="AG58" s="264"/>
      <c r="AH58" s="264"/>
      <c r="AI58" s="264"/>
      <c r="AJ58" s="264"/>
      <c r="AK58" s="264"/>
      <c r="AL58" s="264"/>
      <c r="AM58" s="1067" t="s">
        <v>263</v>
      </c>
      <c r="AN58" s="1067"/>
      <c r="AO58" s="264"/>
      <c r="AP58" s="264"/>
      <c r="AQ58" s="264"/>
      <c r="AR58" s="264"/>
      <c r="AS58" s="264"/>
      <c r="AT58" s="264"/>
      <c r="AU58" s="264"/>
      <c r="AV58" s="264"/>
      <c r="AW58" s="264"/>
      <c r="AX58" s="264"/>
      <c r="AY58" s="1202"/>
      <c r="AZ58" s="1202"/>
      <c r="BA58" s="1461"/>
      <c r="BB58" s="6"/>
      <c r="BC58" s="277"/>
      <c r="BD58" s="277"/>
      <c r="BE58" s="277"/>
      <c r="BF58" s="277"/>
      <c r="BG58" s="277"/>
      <c r="BH58" s="277"/>
      <c r="BI58" s="277"/>
      <c r="BJ58" s="277"/>
      <c r="BK58" s="277"/>
      <c r="BL58" s="277"/>
      <c r="BM58" s="280"/>
      <c r="BN58" s="275"/>
      <c r="BO58" s="268"/>
      <c r="BP58" s="268"/>
      <c r="BQ58" s="268"/>
      <c r="BR58" s="267"/>
      <c r="BS58" s="267"/>
      <c r="BT58" s="267"/>
      <c r="BU58" s="267"/>
      <c r="BV58" s="268"/>
      <c r="BW58" s="268"/>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80"/>
      <c r="DD58" s="1567"/>
      <c r="DE58" s="1568"/>
      <c r="DF58" s="1569"/>
      <c r="DG58" s="1569"/>
    </row>
    <row r="59" spans="4:111" ht="8.25" customHeight="1">
      <c r="D59" s="1487"/>
      <c r="E59" s="1488"/>
      <c r="F59" s="1489"/>
      <c r="G59" s="1447"/>
      <c r="H59" s="1448"/>
      <c r="I59" s="1449"/>
      <c r="J59" s="1428" t="s">
        <v>42</v>
      </c>
      <c r="K59" s="1429"/>
      <c r="L59" s="1429"/>
      <c r="M59" s="1429"/>
      <c r="N59" s="1429"/>
      <c r="O59" s="1429"/>
      <c r="P59" s="1429"/>
      <c r="Q59" s="1430"/>
      <c r="R59" s="1453" t="s">
        <v>284</v>
      </c>
      <c r="S59" s="1453"/>
      <c r="T59" s="1453"/>
      <c r="U59" s="1453"/>
      <c r="V59" s="4"/>
      <c r="W59" s="4" t="s">
        <v>264</v>
      </c>
      <c r="X59" s="4"/>
      <c r="Y59" s="4"/>
      <c r="Z59" s="4" t="s">
        <v>265</v>
      </c>
      <c r="AA59" s="4"/>
      <c r="AB59" s="4"/>
      <c r="AC59" s="4" t="s">
        <v>266</v>
      </c>
      <c r="AD59" s="4"/>
      <c r="AE59" s="4"/>
      <c r="AF59" s="4" t="s">
        <v>267</v>
      </c>
      <c r="AG59" s="4"/>
      <c r="AH59" s="4"/>
      <c r="AI59" s="4" t="s">
        <v>264</v>
      </c>
      <c r="AJ59" s="4"/>
      <c r="AK59" s="4"/>
      <c r="AL59" s="4" t="s">
        <v>265</v>
      </c>
      <c r="AM59" s="4"/>
      <c r="AN59" s="4"/>
      <c r="AO59" s="4" t="s">
        <v>266</v>
      </c>
      <c r="AP59" s="4"/>
      <c r="AQ59" s="4"/>
      <c r="AR59" s="4" t="s">
        <v>268</v>
      </c>
      <c r="AS59" s="4"/>
      <c r="AT59" s="4"/>
      <c r="AU59" s="4" t="s">
        <v>264</v>
      </c>
      <c r="AV59" s="4"/>
      <c r="AW59" s="3"/>
      <c r="AX59" s="3"/>
      <c r="AY59" s="3"/>
      <c r="AZ59" s="3"/>
      <c r="BA59" s="5"/>
      <c r="BB59" s="1482" t="s">
        <v>284</v>
      </c>
      <c r="BC59" s="875"/>
      <c r="BD59" s="81"/>
      <c r="BE59" s="81"/>
      <c r="BF59" s="81"/>
      <c r="BG59" s="81"/>
      <c r="BH59" s="875" t="s">
        <v>45</v>
      </c>
      <c r="BI59" s="875"/>
      <c r="BJ59" s="875"/>
      <c r="BK59" s="875"/>
      <c r="BL59" s="875"/>
      <c r="BM59" s="876"/>
      <c r="BN59" s="1453" t="s">
        <v>284</v>
      </c>
      <c r="BO59" s="1453"/>
      <c r="BP59" s="1453"/>
      <c r="BQ59" s="1453"/>
      <c r="BR59" s="266"/>
      <c r="BS59" s="266"/>
      <c r="BT59" s="266"/>
      <c r="BU59" s="266"/>
      <c r="BV59" s="267"/>
      <c r="BW59" s="267"/>
      <c r="BX59" s="7"/>
      <c r="BY59" s="7" t="s">
        <v>267</v>
      </c>
      <c r="BZ59" s="7"/>
      <c r="CA59" s="7"/>
      <c r="CB59" s="7" t="s">
        <v>264</v>
      </c>
      <c r="CC59" s="7"/>
      <c r="CD59" s="7"/>
      <c r="CE59" s="7" t="s">
        <v>265</v>
      </c>
      <c r="CF59" s="7"/>
      <c r="CG59" s="7"/>
      <c r="CH59" s="7" t="s">
        <v>266</v>
      </c>
      <c r="CI59" s="7"/>
      <c r="CJ59" s="7"/>
      <c r="CK59" s="7" t="s">
        <v>268</v>
      </c>
      <c r="CL59" s="7"/>
      <c r="CM59" s="7"/>
      <c r="CN59" s="7" t="s">
        <v>264</v>
      </c>
      <c r="CO59" s="7"/>
      <c r="CP59" s="7"/>
      <c r="CQ59" s="7" t="s">
        <v>265</v>
      </c>
      <c r="CR59" s="7"/>
      <c r="CS59" s="7"/>
      <c r="CT59" s="7" t="s">
        <v>266</v>
      </c>
      <c r="CU59" s="7"/>
      <c r="CV59" s="7"/>
      <c r="CW59" s="7" t="s">
        <v>269</v>
      </c>
      <c r="CX59" s="7"/>
      <c r="CY59" s="264"/>
      <c r="CZ59" s="264"/>
      <c r="DA59" s="3"/>
      <c r="DB59" s="3"/>
      <c r="DC59" s="5"/>
      <c r="DF59" s="1569"/>
      <c r="DG59" s="1569"/>
    </row>
    <row r="60" spans="4:111" ht="8.25" customHeight="1">
      <c r="D60" s="1487"/>
      <c r="E60" s="1488"/>
      <c r="F60" s="1489"/>
      <c r="G60" s="1447"/>
      <c r="H60" s="1448"/>
      <c r="I60" s="1449"/>
      <c r="J60" s="1431"/>
      <c r="K60" s="1432"/>
      <c r="L60" s="1432"/>
      <c r="M60" s="1432"/>
      <c r="N60" s="1432"/>
      <c r="O60" s="1432"/>
      <c r="P60" s="1432"/>
      <c r="Q60" s="1433"/>
      <c r="R60" s="1454"/>
      <c r="S60" s="1454"/>
      <c r="T60" s="1454"/>
      <c r="U60" s="1454"/>
      <c r="V60" s="1073" t="str">
        <f>IF(ISERROR(MID('保険料計算シート（非表示）'!E8,LEN('保険料計算シート（非表示）'!E8)-8,1)),"",MID('保険料計算シート（非表示）'!E8,LEN('保険料計算シート（非表示）'!E8)-8,1))</f>
        <v/>
      </c>
      <c r="W60" s="1074"/>
      <c r="X60" s="1074"/>
      <c r="Y60" s="1055" t="str">
        <f>IF(ISERROR(MID('保険料計算シート（非表示）'!E8,LEN('保険料計算シート（非表示）'!E8)-7,1)),"",MID('保険料計算シート（非表示）'!E8,LEN('保険料計算シート（非表示）'!E8)-7,1))</f>
        <v/>
      </c>
      <c r="Z60" s="1055"/>
      <c r="AA60" s="1055"/>
      <c r="AB60" s="1055" t="str">
        <f>IF(ISERROR(MID('保険料計算シート（非表示）'!E8,LEN('保険料計算シート（非表示）'!E8)-6,1)),"",MID('保険料計算シート（非表示）'!E8,LEN('保険料計算シート（非表示）'!E8)-6,1))</f>
        <v/>
      </c>
      <c r="AC60" s="1055"/>
      <c r="AD60" s="1055"/>
      <c r="AE60" s="1055" t="str">
        <f>IF(ISERROR(MID('保険料計算シート（非表示）'!E8,LEN('保険料計算シート（非表示）'!E8)-5,1)),"",MID('保険料計算シート（非表示）'!E8,LEN('保険料計算シート（非表示）'!E8)-5,1))</f>
        <v/>
      </c>
      <c r="AF60" s="1055"/>
      <c r="AG60" s="1055"/>
      <c r="AH60" s="1055" t="str">
        <f>IF(ISERROR(MID('保険料計算シート（非表示）'!E8,LEN('保険料計算シート（非表示）'!E8)-4,1)),"",MID('保険料計算シート（非表示）'!E8,LEN('保険料計算シート（非表示）'!E8)-4,1))</f>
        <v/>
      </c>
      <c r="AI60" s="1055"/>
      <c r="AJ60" s="1055"/>
      <c r="AK60" s="1055" t="str">
        <f>IF(ISERROR(MID('保険料計算シート（非表示）'!E8,LEN('保険料計算シート（非表示）'!E8)-3,1)),"",MID('保険料計算シート（非表示）'!E8,LEN('保険料計算シート（非表示）'!E8)-3,1))</f>
        <v/>
      </c>
      <c r="AL60" s="1055"/>
      <c r="AM60" s="1055"/>
      <c r="AN60" s="1055" t="str">
        <f>IF(ISERROR(MID('保険料計算シート（非表示）'!E8,LEN('保険料計算シート（非表示）'!E8)-2,1)),"",MID('保険料計算シート（非表示）'!E8,LEN('保険料計算シート（非表示）'!E8)-2,1))</f>
        <v/>
      </c>
      <c r="AO60" s="1055"/>
      <c r="AP60" s="1055"/>
      <c r="AQ60" s="1055" t="str">
        <f>IF(ISERROR(MID('保険料計算シート（非表示）'!E8,LEN('保険料計算シート（非表示）'!E8)-1,1)),"",MID('保険料計算シート（非表示）'!E8,LEN('保険料計算シート（非表示）'!E8)-1,1))</f>
        <v/>
      </c>
      <c r="AR60" s="1055"/>
      <c r="AS60" s="1055"/>
      <c r="AT60" s="1055" t="str">
        <f>IF('保険料計算シート（非表示）'!E8=0,"",IF(ISERROR(MID('保険料計算シート（非表示）'!E8,LEN('保険料計算シート（非表示）'!E8),1)),"",MID('保険料計算シート（非表示）'!E8,LEN('保険料計算シート（非表示）'!E8),1)))</f>
        <v/>
      </c>
      <c r="AU60" s="1055"/>
      <c r="AV60" s="1068"/>
      <c r="AW60" s="1060"/>
      <c r="AX60" s="1061"/>
      <c r="AY60" s="264"/>
      <c r="AZ60" s="264"/>
      <c r="BA60" s="265"/>
      <c r="BB60" s="1483"/>
      <c r="BC60" s="877"/>
      <c r="BD60" s="81"/>
      <c r="BE60" s="81"/>
      <c r="BF60" s="81"/>
      <c r="BG60" s="81"/>
      <c r="BH60" s="877"/>
      <c r="BI60" s="877"/>
      <c r="BJ60" s="877"/>
      <c r="BK60" s="877"/>
      <c r="BL60" s="877"/>
      <c r="BM60" s="878"/>
      <c r="BN60" s="1454"/>
      <c r="BO60" s="1454"/>
      <c r="BP60" s="1454"/>
      <c r="BQ60" s="1454"/>
      <c r="BR60" s="267"/>
      <c r="BS60" s="267"/>
      <c r="BT60" s="267"/>
      <c r="BU60" s="267"/>
      <c r="BV60" s="267"/>
      <c r="BW60" s="267"/>
      <c r="BX60" s="1073" t="str">
        <f>IF(ISERROR(MID('保険料計算シート（非表示）'!G8,LEN('保険料計算シート（非表示）'!G8)-8,1)),"",MID('保険料計算シート（非表示）'!G8,LEN('保険料計算シート（非表示）'!G8)-8,1))</f>
        <v/>
      </c>
      <c r="BY60" s="1074"/>
      <c r="BZ60" s="1074"/>
      <c r="CA60" s="1055" t="str">
        <f>IF(ISERROR(MID('保険料計算シート（非表示）'!G8,LEN('保険料計算シート（非表示）'!G8)-7,1)),"",MID('保険料計算シート（非表示）'!G8,LEN('保険料計算シート（非表示）'!G8)-7,1))</f>
        <v/>
      </c>
      <c r="CB60" s="1055"/>
      <c r="CC60" s="1055"/>
      <c r="CD60" s="1055" t="str">
        <f>IF(ISERROR(MID('保険料計算シート（非表示）'!G8,LEN('保険料計算シート（非表示）'!G8)-6,1)),"",MID('保険料計算シート（非表示）'!G8,LEN('保険料計算シート（非表示）'!G8)-6,1))</f>
        <v/>
      </c>
      <c r="CE60" s="1055"/>
      <c r="CF60" s="1055"/>
      <c r="CG60" s="1055" t="str">
        <f>IF(ISERROR(MID('保険料計算シート（非表示）'!G8,LEN('保険料計算シート（非表示）'!G8)-5,1)),"",MID('保険料計算シート（非表示）'!G8,LEN('保険料計算シート（非表示）'!G8)-5,1))</f>
        <v/>
      </c>
      <c r="CH60" s="1055"/>
      <c r="CI60" s="1055"/>
      <c r="CJ60" s="1055" t="str">
        <f>IF(ISERROR(MID('保険料計算シート（非表示）'!G8,LEN('保険料計算シート（非表示）'!G8)-4,1)),"",MID('保険料計算シート（非表示）'!G8,LEN('保険料計算シート（非表示）'!G8)-4,1))</f>
        <v/>
      </c>
      <c r="CK60" s="1055"/>
      <c r="CL60" s="1055"/>
      <c r="CM60" s="1055" t="str">
        <f>IF(ISERROR(MID('保険料計算シート（非表示）'!G8,LEN('保険料計算シート（非表示）'!G8)-3,1)),"",MID('保険料計算シート（非表示）'!G8,LEN('保険料計算シート（非表示）'!G8)-3,1))</f>
        <v/>
      </c>
      <c r="CN60" s="1055"/>
      <c r="CO60" s="1055"/>
      <c r="CP60" s="1055" t="str">
        <f>IF(ISERROR(MID('保険料計算シート（非表示）'!G8,LEN('保険料計算シート（非表示）'!G8)-2,1)),"",MID('保険料計算シート（非表示）'!G8,LEN('保険料計算シート（非表示）'!G8)-2,1))</f>
        <v/>
      </c>
      <c r="CQ60" s="1055"/>
      <c r="CR60" s="1055"/>
      <c r="CS60" s="1055" t="str">
        <f>IF(ISERROR(MID('保険料計算シート（非表示）'!G8,LEN('保険料計算シート（非表示）'!G8)-1,1)),"",MID('保険料計算シート（非表示）'!G8,LEN('保険料計算シート（非表示）'!G8)-1,1))</f>
        <v/>
      </c>
      <c r="CT60" s="1055"/>
      <c r="CU60" s="1055"/>
      <c r="CV60" s="1055" t="str">
        <f>IF('保険料計算シート（非表示）'!G8=0,"",IF(ISERROR(MID('保険料計算シート（非表示）'!G8,LEN('保険料計算シート（非表示）'!G8),1)),"",MID('保険料計算シート（非表示）'!G8,LEN('保険料計算シート（非表示）'!G8),1)))</f>
        <v/>
      </c>
      <c r="CW60" s="1055"/>
      <c r="CX60" s="1068"/>
      <c r="CY60" s="1060"/>
      <c r="CZ60" s="1061"/>
      <c r="DA60" s="264"/>
      <c r="DB60" s="264"/>
      <c r="DC60" s="265"/>
      <c r="DF60" s="1569"/>
      <c r="DG60" s="1569"/>
    </row>
    <row r="61" spans="4:111" ht="8.25" customHeight="1">
      <c r="D61" s="1487"/>
      <c r="E61" s="1488"/>
      <c r="F61" s="1489"/>
      <c r="G61" s="1447"/>
      <c r="H61" s="1448"/>
      <c r="I61" s="1449"/>
      <c r="J61" s="1431"/>
      <c r="K61" s="1432"/>
      <c r="L61" s="1432"/>
      <c r="M61" s="1432"/>
      <c r="N61" s="1432"/>
      <c r="O61" s="1432"/>
      <c r="P61" s="1432"/>
      <c r="Q61" s="1433"/>
      <c r="R61" s="1454"/>
      <c r="S61" s="1454"/>
      <c r="T61" s="1454"/>
      <c r="U61" s="1454"/>
      <c r="V61" s="1073"/>
      <c r="W61" s="1074"/>
      <c r="X61" s="1074"/>
      <c r="Y61" s="1055"/>
      <c r="Z61" s="1055"/>
      <c r="AA61" s="1055"/>
      <c r="AB61" s="1055"/>
      <c r="AC61" s="1055"/>
      <c r="AD61" s="1055"/>
      <c r="AE61" s="1055"/>
      <c r="AF61" s="1055"/>
      <c r="AG61" s="1055"/>
      <c r="AH61" s="1055"/>
      <c r="AI61" s="1055"/>
      <c r="AJ61" s="1055"/>
      <c r="AK61" s="1055"/>
      <c r="AL61" s="1055"/>
      <c r="AM61" s="1055"/>
      <c r="AN61" s="1055"/>
      <c r="AO61" s="1055"/>
      <c r="AP61" s="1055"/>
      <c r="AQ61" s="1055"/>
      <c r="AR61" s="1055"/>
      <c r="AS61" s="1055"/>
      <c r="AT61" s="1055"/>
      <c r="AU61" s="1055"/>
      <c r="AV61" s="1068"/>
      <c r="AW61" s="1062"/>
      <c r="AX61" s="1061"/>
      <c r="AY61" s="264"/>
      <c r="AZ61" s="264"/>
      <c r="BA61" s="265"/>
      <c r="BB61" s="1475">
        <f>BB66</f>
        <v>0</v>
      </c>
      <c r="BC61" s="1543"/>
      <c r="BD61" s="1543"/>
      <c r="BE61" s="1543"/>
      <c r="BF61" s="1543"/>
      <c r="BG61" s="1543"/>
      <c r="BH61" s="1543"/>
      <c r="BI61" s="1543"/>
      <c r="BJ61" s="1543"/>
      <c r="BK61" s="1543"/>
      <c r="BL61" s="1543"/>
      <c r="BM61" s="1544"/>
      <c r="BN61" s="1454"/>
      <c r="BO61" s="1454"/>
      <c r="BP61" s="1454"/>
      <c r="BQ61" s="1454"/>
      <c r="BR61" s="267"/>
      <c r="BS61" s="267"/>
      <c r="BT61" s="267"/>
      <c r="BU61" s="267"/>
      <c r="BV61" s="267"/>
      <c r="BW61" s="267"/>
      <c r="BX61" s="1073"/>
      <c r="BY61" s="1074"/>
      <c r="BZ61" s="1074"/>
      <c r="CA61" s="1055"/>
      <c r="CB61" s="1055"/>
      <c r="CC61" s="1055"/>
      <c r="CD61" s="1055"/>
      <c r="CE61" s="1055"/>
      <c r="CF61" s="1055"/>
      <c r="CG61" s="1055"/>
      <c r="CH61" s="1055"/>
      <c r="CI61" s="1055"/>
      <c r="CJ61" s="1055"/>
      <c r="CK61" s="1055"/>
      <c r="CL61" s="1055"/>
      <c r="CM61" s="1055"/>
      <c r="CN61" s="1055"/>
      <c r="CO61" s="1055"/>
      <c r="CP61" s="1055"/>
      <c r="CQ61" s="1055"/>
      <c r="CR61" s="1055"/>
      <c r="CS61" s="1055"/>
      <c r="CT61" s="1055"/>
      <c r="CU61" s="1055"/>
      <c r="CV61" s="1055"/>
      <c r="CW61" s="1055"/>
      <c r="CX61" s="1068"/>
      <c r="CY61" s="1062"/>
      <c r="CZ61" s="1061"/>
      <c r="DA61" s="264"/>
      <c r="DB61" s="264"/>
      <c r="DC61" s="265"/>
      <c r="DF61" s="1569"/>
      <c r="DG61" s="1569"/>
    </row>
    <row r="62" spans="4:111" ht="8.25" customHeight="1">
      <c r="D62" s="1487"/>
      <c r="E62" s="1488"/>
      <c r="F62" s="1489"/>
      <c r="G62" s="1447"/>
      <c r="H62" s="1448"/>
      <c r="I62" s="1449"/>
      <c r="J62" s="1431"/>
      <c r="K62" s="1432"/>
      <c r="L62" s="1432"/>
      <c r="M62" s="1432"/>
      <c r="N62" s="1432"/>
      <c r="O62" s="1432"/>
      <c r="P62" s="1432"/>
      <c r="Q62" s="1433"/>
      <c r="R62" s="1454"/>
      <c r="S62" s="1454"/>
      <c r="T62" s="1454"/>
      <c r="U62" s="1454"/>
      <c r="V62" s="1073"/>
      <c r="W62" s="1074"/>
      <c r="X62" s="1074"/>
      <c r="Y62" s="1055"/>
      <c r="Z62" s="1055"/>
      <c r="AA62" s="1055"/>
      <c r="AB62" s="1055"/>
      <c r="AC62" s="1055"/>
      <c r="AD62" s="1055"/>
      <c r="AE62" s="1055"/>
      <c r="AF62" s="1055"/>
      <c r="AG62" s="1055"/>
      <c r="AH62" s="1055"/>
      <c r="AI62" s="1055"/>
      <c r="AJ62" s="1055"/>
      <c r="AK62" s="1055"/>
      <c r="AL62" s="1055"/>
      <c r="AM62" s="1055"/>
      <c r="AN62" s="1055"/>
      <c r="AO62" s="1055"/>
      <c r="AP62" s="1055"/>
      <c r="AQ62" s="1055"/>
      <c r="AR62" s="1055"/>
      <c r="AS62" s="1055"/>
      <c r="AT62" s="1055"/>
      <c r="AU62" s="1055"/>
      <c r="AV62" s="1068"/>
      <c r="AW62" s="1062"/>
      <c r="AX62" s="1061"/>
      <c r="AY62" s="1202" t="s">
        <v>25</v>
      </c>
      <c r="AZ62" s="1202"/>
      <c r="BA62" s="1461"/>
      <c r="BB62" s="1475"/>
      <c r="BC62" s="1543"/>
      <c r="BD62" s="1543"/>
      <c r="BE62" s="1543"/>
      <c r="BF62" s="1543"/>
      <c r="BG62" s="1543"/>
      <c r="BH62" s="1543"/>
      <c r="BI62" s="1543"/>
      <c r="BJ62" s="1543"/>
      <c r="BK62" s="1543"/>
      <c r="BL62" s="1543"/>
      <c r="BM62" s="1544"/>
      <c r="BN62" s="1454"/>
      <c r="BO62" s="1454"/>
      <c r="BP62" s="1454"/>
      <c r="BQ62" s="1454"/>
      <c r="BR62" s="267"/>
      <c r="BS62" s="267"/>
      <c r="BT62" s="267"/>
      <c r="BU62" s="267"/>
      <c r="BV62" s="267"/>
      <c r="BW62" s="267"/>
      <c r="BX62" s="1073"/>
      <c r="BY62" s="1074"/>
      <c r="BZ62" s="1074"/>
      <c r="CA62" s="1055"/>
      <c r="CB62" s="1055"/>
      <c r="CC62" s="1055"/>
      <c r="CD62" s="1055"/>
      <c r="CE62" s="1055"/>
      <c r="CF62" s="1055"/>
      <c r="CG62" s="1055"/>
      <c r="CH62" s="1055"/>
      <c r="CI62" s="1055"/>
      <c r="CJ62" s="1055"/>
      <c r="CK62" s="1055"/>
      <c r="CL62" s="1055"/>
      <c r="CM62" s="1055"/>
      <c r="CN62" s="1055"/>
      <c r="CO62" s="1055"/>
      <c r="CP62" s="1055"/>
      <c r="CQ62" s="1055"/>
      <c r="CR62" s="1055"/>
      <c r="CS62" s="1055"/>
      <c r="CT62" s="1055"/>
      <c r="CU62" s="1055"/>
      <c r="CV62" s="1055"/>
      <c r="CW62" s="1055"/>
      <c r="CX62" s="1068"/>
      <c r="CY62" s="1062"/>
      <c r="CZ62" s="1061"/>
      <c r="DA62" s="1061" t="s">
        <v>28</v>
      </c>
      <c r="DB62" s="1061"/>
      <c r="DC62" s="265"/>
      <c r="DF62" s="1569"/>
      <c r="DG62" s="1569"/>
    </row>
    <row r="63" spans="4:111" ht="8.25" customHeight="1">
      <c r="D63" s="1487"/>
      <c r="E63" s="1488"/>
      <c r="F63" s="1489"/>
      <c r="G63" s="1447"/>
      <c r="H63" s="1448"/>
      <c r="I63" s="1449"/>
      <c r="J63" s="1434"/>
      <c r="K63" s="1435"/>
      <c r="L63" s="1435"/>
      <c r="M63" s="1435"/>
      <c r="N63" s="1435"/>
      <c r="O63" s="1435"/>
      <c r="P63" s="1435"/>
      <c r="Q63" s="1436"/>
      <c r="R63" s="1455"/>
      <c r="S63" s="1455"/>
      <c r="T63" s="1455"/>
      <c r="U63" s="1455"/>
      <c r="V63" s="264"/>
      <c r="W63" s="264"/>
      <c r="X63" s="264"/>
      <c r="Y63" s="264"/>
      <c r="Z63" s="264"/>
      <c r="AA63" s="264"/>
      <c r="AB63" s="264"/>
      <c r="AC63" s="264"/>
      <c r="AD63" s="1067" t="s">
        <v>263</v>
      </c>
      <c r="AE63" s="1067"/>
      <c r="AF63" s="264"/>
      <c r="AG63" s="264"/>
      <c r="AH63" s="264"/>
      <c r="AI63" s="264"/>
      <c r="AJ63" s="264"/>
      <c r="AK63" s="264"/>
      <c r="AL63" s="264"/>
      <c r="AM63" s="1067" t="s">
        <v>263</v>
      </c>
      <c r="AN63" s="1067"/>
      <c r="AO63" s="264"/>
      <c r="AP63" s="264"/>
      <c r="AQ63" s="264"/>
      <c r="AR63" s="264"/>
      <c r="AS63" s="264"/>
      <c r="AT63" s="264"/>
      <c r="AU63" s="264"/>
      <c r="AV63" s="264"/>
      <c r="AW63" s="277"/>
      <c r="AX63" s="277"/>
      <c r="AY63" s="1344"/>
      <c r="AZ63" s="1344"/>
      <c r="BA63" s="1462"/>
      <c r="BB63" s="1545"/>
      <c r="BC63" s="1546"/>
      <c r="BD63" s="1546"/>
      <c r="BE63" s="1546"/>
      <c r="BF63" s="1546"/>
      <c r="BG63" s="1546"/>
      <c r="BH63" s="1546"/>
      <c r="BI63" s="1546"/>
      <c r="BJ63" s="1546"/>
      <c r="BK63" s="1546"/>
      <c r="BL63" s="1546"/>
      <c r="BM63" s="1547"/>
      <c r="BN63" s="1455"/>
      <c r="BO63" s="1455"/>
      <c r="BP63" s="1455"/>
      <c r="BQ63" s="1455"/>
      <c r="BR63" s="278"/>
      <c r="BS63" s="278"/>
      <c r="BT63" s="278"/>
      <c r="BU63" s="278"/>
      <c r="BV63" s="278"/>
      <c r="BW63" s="48"/>
      <c r="BX63" s="47"/>
      <c r="BY63" s="277"/>
      <c r="BZ63" s="277"/>
      <c r="CA63" s="277"/>
      <c r="CB63" s="277"/>
      <c r="CC63" s="277"/>
      <c r="CD63" s="277"/>
      <c r="CE63" s="277"/>
      <c r="CF63" s="1067" t="s">
        <v>263</v>
      </c>
      <c r="CG63" s="1067"/>
      <c r="CH63" s="277"/>
      <c r="CI63" s="277"/>
      <c r="CJ63" s="277"/>
      <c r="CK63" s="277"/>
      <c r="CL63" s="277"/>
      <c r="CM63" s="277"/>
      <c r="CN63" s="277"/>
      <c r="CO63" s="1067" t="s">
        <v>263</v>
      </c>
      <c r="CP63" s="1067"/>
      <c r="CQ63" s="277"/>
      <c r="CR63" s="277"/>
      <c r="CS63" s="277"/>
      <c r="CT63" s="277"/>
      <c r="CU63" s="277"/>
      <c r="CV63" s="277"/>
      <c r="CW63" s="277"/>
      <c r="CX63" s="277"/>
      <c r="CY63" s="277"/>
      <c r="CZ63" s="277"/>
      <c r="DA63" s="1065"/>
      <c r="DB63" s="1065"/>
      <c r="DC63" s="280"/>
      <c r="DF63" s="1569"/>
      <c r="DG63" s="1569"/>
    </row>
    <row r="64" spans="4:111" ht="8.25" customHeight="1">
      <c r="D64" s="1487"/>
      <c r="E64" s="1488"/>
      <c r="F64" s="1489"/>
      <c r="G64" s="1447"/>
      <c r="H64" s="1448"/>
      <c r="I64" s="1449"/>
      <c r="J64" s="1560" t="s">
        <v>43</v>
      </c>
      <c r="K64" s="1432"/>
      <c r="L64" s="1432"/>
      <c r="M64" s="1432"/>
      <c r="N64" s="1432"/>
      <c r="O64" s="1432"/>
      <c r="P64" s="1432"/>
      <c r="Q64" s="1433"/>
      <c r="R64" s="1437" t="s">
        <v>285</v>
      </c>
      <c r="S64" s="1437"/>
      <c r="T64" s="1437"/>
      <c r="U64" s="1437"/>
      <c r="V64" s="4"/>
      <c r="W64" s="4" t="s">
        <v>264</v>
      </c>
      <c r="X64" s="4"/>
      <c r="Y64" s="4"/>
      <c r="Z64" s="4" t="s">
        <v>265</v>
      </c>
      <c r="AA64" s="4"/>
      <c r="AB64" s="4"/>
      <c r="AC64" s="4" t="s">
        <v>266</v>
      </c>
      <c r="AD64" s="4"/>
      <c r="AE64" s="4"/>
      <c r="AF64" s="4" t="s">
        <v>267</v>
      </c>
      <c r="AG64" s="4"/>
      <c r="AH64" s="4"/>
      <c r="AI64" s="4" t="s">
        <v>264</v>
      </c>
      <c r="AJ64" s="4"/>
      <c r="AK64" s="4"/>
      <c r="AL64" s="4" t="s">
        <v>265</v>
      </c>
      <c r="AM64" s="4"/>
      <c r="AN64" s="4"/>
      <c r="AO64" s="4" t="s">
        <v>266</v>
      </c>
      <c r="AP64" s="4"/>
      <c r="AQ64" s="4"/>
      <c r="AR64" s="4" t="s">
        <v>268</v>
      </c>
      <c r="AS64" s="4"/>
      <c r="AT64" s="4"/>
      <c r="AU64" s="4" t="s">
        <v>264</v>
      </c>
      <c r="AV64" s="4"/>
      <c r="AW64" s="3"/>
      <c r="AX64" s="3"/>
      <c r="AY64" s="3"/>
      <c r="AZ64" s="3"/>
      <c r="BA64" s="5"/>
      <c r="BB64" s="1482" t="s">
        <v>286</v>
      </c>
      <c r="BC64" s="875"/>
      <c r="BD64" s="81"/>
      <c r="BE64" s="81"/>
      <c r="BF64" s="81"/>
      <c r="BG64" s="81"/>
      <c r="BH64" s="875" t="s">
        <v>45</v>
      </c>
      <c r="BI64" s="875"/>
      <c r="BJ64" s="875"/>
      <c r="BK64" s="875"/>
      <c r="BL64" s="875"/>
      <c r="BM64" s="876"/>
      <c r="BN64" s="1386" t="s">
        <v>286</v>
      </c>
      <c r="BO64" s="1387"/>
      <c r="BP64" s="1387"/>
      <c r="BQ64" s="1387"/>
      <c r="BR64" s="7"/>
      <c r="BS64" s="7" t="s">
        <v>265</v>
      </c>
      <c r="BT64" s="7"/>
      <c r="BU64" s="7"/>
      <c r="BV64" s="7" t="s">
        <v>266</v>
      </c>
      <c r="BW64" s="7"/>
      <c r="BX64" s="7"/>
      <c r="BY64" s="7" t="s">
        <v>267</v>
      </c>
      <c r="BZ64" s="7"/>
      <c r="CA64" s="7"/>
      <c r="CB64" s="7" t="s">
        <v>264</v>
      </c>
      <c r="CC64" s="7"/>
      <c r="CD64" s="7"/>
      <c r="CE64" s="7" t="s">
        <v>265</v>
      </c>
      <c r="CF64" s="7"/>
      <c r="CG64" s="7"/>
      <c r="CH64" s="7" t="s">
        <v>266</v>
      </c>
      <c r="CI64" s="7"/>
      <c r="CJ64" s="7"/>
      <c r="CK64" s="7" t="s">
        <v>268</v>
      </c>
      <c r="CL64" s="7"/>
      <c r="CM64" s="7"/>
      <c r="CN64" s="7" t="s">
        <v>264</v>
      </c>
      <c r="CO64" s="7"/>
      <c r="CP64" s="7"/>
      <c r="CQ64" s="7" t="s">
        <v>265</v>
      </c>
      <c r="CR64" s="7"/>
      <c r="CS64" s="7"/>
      <c r="CT64" s="7" t="s">
        <v>266</v>
      </c>
      <c r="CU64" s="7"/>
      <c r="CV64" s="7"/>
      <c r="CW64" s="7" t="s">
        <v>269</v>
      </c>
      <c r="CX64" s="7"/>
      <c r="CY64" s="3"/>
      <c r="CZ64" s="3"/>
      <c r="DA64" s="3"/>
      <c r="DB64" s="3"/>
      <c r="DC64" s="5"/>
      <c r="DF64" s="1569"/>
      <c r="DG64" s="1569"/>
    </row>
    <row r="65" spans="4:111" ht="8.25" customHeight="1" thickBot="1">
      <c r="D65" s="1487"/>
      <c r="E65" s="1488"/>
      <c r="F65" s="1489"/>
      <c r="G65" s="1447"/>
      <c r="H65" s="1448"/>
      <c r="I65" s="1449"/>
      <c r="J65" s="1431"/>
      <c r="K65" s="1432"/>
      <c r="L65" s="1432"/>
      <c r="M65" s="1432"/>
      <c r="N65" s="1432"/>
      <c r="O65" s="1432"/>
      <c r="P65" s="1432"/>
      <c r="Q65" s="1433"/>
      <c r="R65" s="1438"/>
      <c r="S65" s="1438"/>
      <c r="T65" s="1438"/>
      <c r="U65" s="1438"/>
      <c r="V65" s="1073" t="str">
        <f>IF(ISERROR(MID('保険料計算シート（非表示）'!E9,LEN('保険料計算シート（非表示）'!E9)-8,1)),"",MID('保険料計算シート（非表示）'!E9,LEN('保険料計算シート（非表示）'!E9)-8,1))</f>
        <v/>
      </c>
      <c r="W65" s="1074"/>
      <c r="X65" s="1074"/>
      <c r="Y65" s="1055" t="str">
        <f>IF(ISERROR(MID('保険料計算シート（非表示）'!E9,LEN('保険料計算シート（非表示）'!E9)-7,1)),"",MID('保険料計算シート（非表示）'!E9,LEN('保険料計算シート（非表示）'!E9)-7,1))</f>
        <v/>
      </c>
      <c r="Z65" s="1055"/>
      <c r="AA65" s="1055"/>
      <c r="AB65" s="1055" t="str">
        <f>IF(ISERROR(MID('保険料計算シート（非表示）'!E9,LEN('保険料計算シート（非表示）'!E9)-6,1)),"",MID('保険料計算シート（非表示）'!E9,LEN('保険料計算シート（非表示）'!E9)-6,1))</f>
        <v/>
      </c>
      <c r="AC65" s="1055"/>
      <c r="AD65" s="1055"/>
      <c r="AE65" s="1055" t="str">
        <f>IF(ISERROR(MID('保険料計算シート（非表示）'!E9,LEN('保険料計算シート（非表示）'!E9)-5,1)),"",MID('保険料計算シート（非表示）'!E9,LEN('保険料計算シート（非表示）'!E9)-5,1))</f>
        <v/>
      </c>
      <c r="AF65" s="1055"/>
      <c r="AG65" s="1055"/>
      <c r="AH65" s="1055" t="str">
        <f>IF(ISERROR(MID('保険料計算シート（非表示）'!E9,LEN('保険料計算シート（非表示）'!E9)-4,1)),"",MID('保険料計算シート（非表示）'!E9,LEN('保険料計算シート（非表示）'!E9)-4,1))</f>
        <v/>
      </c>
      <c r="AI65" s="1055"/>
      <c r="AJ65" s="1055"/>
      <c r="AK65" s="1055" t="str">
        <f>IF(ISERROR(MID('保険料計算シート（非表示）'!E9,LEN('保険料計算シート（非表示）'!E9)-3,1)),"",MID('保険料計算シート（非表示）'!E9,LEN('保険料計算シート（非表示）'!E9)-3,1))</f>
        <v/>
      </c>
      <c r="AL65" s="1055"/>
      <c r="AM65" s="1055"/>
      <c r="AN65" s="1055" t="str">
        <f>IF(ISERROR(MID('保険料計算シート（非表示）'!E9,LEN('保険料計算シート（非表示）'!E9)-2,1)),"",MID('保険料計算シート（非表示）'!E9,LEN('保険料計算シート（非表示）'!E9)-2,1))</f>
        <v/>
      </c>
      <c r="AO65" s="1055"/>
      <c r="AP65" s="1055"/>
      <c r="AQ65" s="1055" t="str">
        <f>IF(ISERROR(MID('保険料計算シート（非表示）'!E9,LEN('保険料計算シート（非表示）'!E9)-1,1)),"",MID('保険料計算シート（非表示）'!E9,LEN('保険料計算シート（非表示）'!E9)-1,1))</f>
        <v/>
      </c>
      <c r="AR65" s="1055"/>
      <c r="AS65" s="1055"/>
      <c r="AT65" s="1055" t="str">
        <f>IF('保険料計算シート（非表示）'!E9=0,"",IF(ISERROR(MID('保険料計算シート（非表示）'!E9,LEN('保険料計算シート（非表示）'!E9),1)),"",MID('保険料計算シート（非表示）'!E9,LEN('保険料計算シート（非表示）'!E9),1)))</f>
        <v/>
      </c>
      <c r="AU65" s="1055"/>
      <c r="AV65" s="1068"/>
      <c r="AW65" s="1060"/>
      <c r="AX65" s="1061"/>
      <c r="AY65" s="264"/>
      <c r="AZ65" s="264"/>
      <c r="BA65" s="265"/>
      <c r="BB65" s="1483"/>
      <c r="BC65" s="877"/>
      <c r="BD65" s="81"/>
      <c r="BE65" s="81"/>
      <c r="BF65" s="81"/>
      <c r="BG65" s="81"/>
      <c r="BH65" s="877"/>
      <c r="BI65" s="877"/>
      <c r="BJ65" s="877"/>
      <c r="BK65" s="877"/>
      <c r="BL65" s="877"/>
      <c r="BM65" s="878"/>
      <c r="BN65" s="1388"/>
      <c r="BO65" s="1389"/>
      <c r="BP65" s="1389"/>
      <c r="BQ65" s="1389"/>
      <c r="BR65" s="1073" t="str">
        <f>IF(ISERROR(MID('保険料計算シート（非表示）'!G9,LEN('保険料計算シート（非表示）'!G9)-10,1)),"",MID('保険料計算シート（非表示）'!G9,LEN('保険料計算シート（非表示）'!G9)-10,1))</f>
        <v/>
      </c>
      <c r="BS65" s="1074"/>
      <c r="BT65" s="1074"/>
      <c r="BU65" s="1055" t="str">
        <f>IF(ISERROR(MID('保険料計算シート（非表示）'!G9,LEN('保険料計算シート（非表示）'!G9)-9,1)),"",MID('保険料計算シート（非表示）'!G9,LEN('保険料計算シート（非表示）'!G9)-9,1))</f>
        <v/>
      </c>
      <c r="BV65" s="1055"/>
      <c r="BW65" s="1055"/>
      <c r="BX65" s="1063" t="str">
        <f>IF(ISERROR(MID('保険料計算シート（非表示）'!G9,LEN('保険料計算シート（非表示）'!G9)-8,1)),"",MID('保険料計算シート（非表示）'!G9,LEN('保険料計算シート（非表示）'!G9)-8,1))</f>
        <v/>
      </c>
      <c r="BY65" s="1055"/>
      <c r="BZ65" s="1055"/>
      <c r="CA65" s="1055" t="str">
        <f>IF(ISERROR(MID('保険料計算シート（非表示）'!G9,LEN('保険料計算シート（非表示）'!G9)-7,1)),"",MID('保険料計算シート（非表示）'!G9,LEN('保険料計算シート（非表示）'!G9)-7,1))</f>
        <v/>
      </c>
      <c r="CB65" s="1055"/>
      <c r="CC65" s="1055"/>
      <c r="CD65" s="1055" t="str">
        <f>IF(ISERROR(MID('保険料計算シート（非表示）'!G9,LEN('保険料計算シート（非表示）'!G9)-6,1)),"",MID('保険料計算シート（非表示）'!G9,LEN('保険料計算シート（非表示）'!G9)-6,1))</f>
        <v/>
      </c>
      <c r="CE65" s="1055"/>
      <c r="CF65" s="1055"/>
      <c r="CG65" s="1055" t="str">
        <f>IF(ISERROR(MID('保険料計算シート（非表示）'!G9,LEN('保険料計算シート（非表示）'!G9)-5,1)),"",MID('保険料計算シート（非表示）'!G9,LEN('保険料計算シート（非表示）'!G9)-5,1))</f>
        <v/>
      </c>
      <c r="CH65" s="1055"/>
      <c r="CI65" s="1055"/>
      <c r="CJ65" s="1055" t="str">
        <f>IF(ISERROR(MID('保険料計算シート（非表示）'!G9,LEN('保険料計算シート（非表示）'!G9)-4,1)),"",MID('保険料計算シート（非表示）'!G9,LEN('保険料計算シート（非表示）'!G9)-4,1))</f>
        <v/>
      </c>
      <c r="CK65" s="1055"/>
      <c r="CL65" s="1055"/>
      <c r="CM65" s="1055" t="str">
        <f>IF(ISERROR(MID('保険料計算シート（非表示）'!G9,LEN('保険料計算シート（非表示）'!G9)-3,1)),"",MID('保険料計算シート（非表示）'!G9,LEN('保険料計算シート（非表示）'!G9)-3,1))</f>
        <v/>
      </c>
      <c r="CN65" s="1055"/>
      <c r="CO65" s="1055"/>
      <c r="CP65" s="1055" t="str">
        <f>IF(ISERROR(MID('保険料計算シート（非表示）'!G9,LEN('保険料計算シート（非表示）'!G9)-2,1)),"",MID('保険料計算シート（非表示）'!G9,LEN('保険料計算シート（非表示）'!G9)-2,1))</f>
        <v/>
      </c>
      <c r="CQ65" s="1055"/>
      <c r="CR65" s="1055"/>
      <c r="CS65" s="1055" t="str">
        <f>IF(ISERROR(MID('保険料計算シート（非表示）'!G9,LEN('保険料計算シート（非表示）'!G9)-1,1)),"",MID('保険料計算シート（非表示）'!G9,LEN('保険料計算シート（非表示）'!G9)-1,1))</f>
        <v/>
      </c>
      <c r="CT65" s="1055"/>
      <c r="CU65" s="1055"/>
      <c r="CV65" s="1055" t="str">
        <f>IF('保険料計算シート（非表示）'!G9=0,"",IF(ISERROR(MID('保険料計算シート（非表示）'!G9,LEN('保険料計算シート（非表示）'!G9),1)),"",MID('保険料計算シート（非表示）'!G9,LEN('保険料計算シート（非表示）'!G9),1)))</f>
        <v/>
      </c>
      <c r="CW65" s="1055"/>
      <c r="CX65" s="1068"/>
      <c r="CY65" s="1060"/>
      <c r="CZ65" s="1061"/>
      <c r="DA65" s="264"/>
      <c r="DB65" s="264"/>
      <c r="DC65" s="265"/>
      <c r="DF65" s="1569"/>
      <c r="DG65" s="1569"/>
    </row>
    <row r="66" spans="4:111" ht="8.25" customHeight="1">
      <c r="D66" s="309"/>
      <c r="E66" s="310"/>
      <c r="F66" s="311"/>
      <c r="G66" s="1447"/>
      <c r="H66" s="1448"/>
      <c r="I66" s="1449"/>
      <c r="J66" s="1431"/>
      <c r="K66" s="1432"/>
      <c r="L66" s="1432"/>
      <c r="M66" s="1432"/>
      <c r="N66" s="1432"/>
      <c r="O66" s="1432"/>
      <c r="P66" s="1432"/>
      <c r="Q66" s="1433"/>
      <c r="R66" s="1438"/>
      <c r="S66" s="1438"/>
      <c r="T66" s="1438"/>
      <c r="U66" s="1438"/>
      <c r="V66" s="1073"/>
      <c r="W66" s="1074"/>
      <c r="X66" s="1074"/>
      <c r="Y66" s="1055"/>
      <c r="Z66" s="1055"/>
      <c r="AA66" s="1055"/>
      <c r="AB66" s="1055"/>
      <c r="AC66" s="1055"/>
      <c r="AD66" s="1055"/>
      <c r="AE66" s="1055"/>
      <c r="AF66" s="1055"/>
      <c r="AG66" s="1055"/>
      <c r="AH66" s="1055"/>
      <c r="AI66" s="1055"/>
      <c r="AJ66" s="1055"/>
      <c r="AK66" s="1055"/>
      <c r="AL66" s="1055"/>
      <c r="AM66" s="1055"/>
      <c r="AN66" s="1055"/>
      <c r="AO66" s="1055"/>
      <c r="AP66" s="1055"/>
      <c r="AQ66" s="1055"/>
      <c r="AR66" s="1055"/>
      <c r="AS66" s="1055"/>
      <c r="AT66" s="1055"/>
      <c r="AU66" s="1055"/>
      <c r="AV66" s="1068"/>
      <c r="AW66" s="1062"/>
      <c r="AX66" s="1061"/>
      <c r="AY66" s="264"/>
      <c r="AZ66" s="264"/>
      <c r="BA66" s="264"/>
      <c r="BB66" s="1548"/>
      <c r="BC66" s="1549"/>
      <c r="BD66" s="1549"/>
      <c r="BE66" s="1549"/>
      <c r="BF66" s="1549"/>
      <c r="BG66" s="1549"/>
      <c r="BH66" s="1549"/>
      <c r="BI66" s="1549"/>
      <c r="BJ66" s="1549"/>
      <c r="BK66" s="1549"/>
      <c r="BL66" s="1549"/>
      <c r="BM66" s="1550"/>
      <c r="BN66" s="1389"/>
      <c r="BO66" s="1389"/>
      <c r="BP66" s="1389"/>
      <c r="BQ66" s="1389"/>
      <c r="BR66" s="1073"/>
      <c r="BS66" s="1074"/>
      <c r="BT66" s="1074"/>
      <c r="BU66" s="1055"/>
      <c r="BV66" s="1055"/>
      <c r="BW66" s="1055"/>
      <c r="BX66" s="1063"/>
      <c r="BY66" s="1055"/>
      <c r="BZ66" s="1055"/>
      <c r="CA66" s="1055"/>
      <c r="CB66" s="1055"/>
      <c r="CC66" s="1055"/>
      <c r="CD66" s="1055"/>
      <c r="CE66" s="1055"/>
      <c r="CF66" s="1055"/>
      <c r="CG66" s="1055"/>
      <c r="CH66" s="1055"/>
      <c r="CI66" s="1055"/>
      <c r="CJ66" s="1055"/>
      <c r="CK66" s="1055"/>
      <c r="CL66" s="1055"/>
      <c r="CM66" s="1055"/>
      <c r="CN66" s="1055"/>
      <c r="CO66" s="1055"/>
      <c r="CP66" s="1055"/>
      <c r="CQ66" s="1055"/>
      <c r="CR66" s="1055"/>
      <c r="CS66" s="1055"/>
      <c r="CT66" s="1055"/>
      <c r="CU66" s="1055"/>
      <c r="CV66" s="1055"/>
      <c r="CW66" s="1055"/>
      <c r="CX66" s="1068"/>
      <c r="CY66" s="1062"/>
      <c r="CZ66" s="1061"/>
      <c r="DA66" s="264"/>
      <c r="DB66" s="264"/>
      <c r="DC66" s="265"/>
      <c r="DF66" s="1569"/>
      <c r="DG66" s="1569"/>
    </row>
    <row r="67" spans="4:111" ht="8.25" customHeight="1">
      <c r="D67" s="309"/>
      <c r="E67" s="310"/>
      <c r="F67" s="311"/>
      <c r="G67" s="1447"/>
      <c r="H67" s="1448"/>
      <c r="I67" s="1449"/>
      <c r="J67" s="1431"/>
      <c r="K67" s="1432"/>
      <c r="L67" s="1432"/>
      <c r="M67" s="1432"/>
      <c r="N67" s="1432"/>
      <c r="O67" s="1432"/>
      <c r="P67" s="1432"/>
      <c r="Q67" s="1433"/>
      <c r="R67" s="1438"/>
      <c r="S67" s="1438"/>
      <c r="T67" s="1438"/>
      <c r="U67" s="1438"/>
      <c r="V67" s="1073"/>
      <c r="W67" s="1074"/>
      <c r="X67" s="1074"/>
      <c r="Y67" s="1055"/>
      <c r="Z67" s="1055"/>
      <c r="AA67" s="1055"/>
      <c r="AB67" s="1055"/>
      <c r="AC67" s="1055"/>
      <c r="AD67" s="1055"/>
      <c r="AE67" s="1055"/>
      <c r="AF67" s="1055"/>
      <c r="AG67" s="1055"/>
      <c r="AH67" s="1055"/>
      <c r="AI67" s="1055"/>
      <c r="AJ67" s="1055"/>
      <c r="AK67" s="1055"/>
      <c r="AL67" s="1055"/>
      <c r="AM67" s="1055"/>
      <c r="AN67" s="1055"/>
      <c r="AO67" s="1055"/>
      <c r="AP67" s="1055"/>
      <c r="AQ67" s="1055"/>
      <c r="AR67" s="1055"/>
      <c r="AS67" s="1055"/>
      <c r="AT67" s="1055"/>
      <c r="AU67" s="1055"/>
      <c r="AV67" s="1068"/>
      <c r="AW67" s="1062"/>
      <c r="AX67" s="1061"/>
      <c r="AY67" s="1202" t="s">
        <v>25</v>
      </c>
      <c r="AZ67" s="1202"/>
      <c r="BA67" s="1202"/>
      <c r="BB67" s="1551"/>
      <c r="BC67" s="1552"/>
      <c r="BD67" s="1552"/>
      <c r="BE67" s="1552"/>
      <c r="BF67" s="1552"/>
      <c r="BG67" s="1552"/>
      <c r="BH67" s="1552"/>
      <c r="BI67" s="1552"/>
      <c r="BJ67" s="1552"/>
      <c r="BK67" s="1552"/>
      <c r="BL67" s="1552"/>
      <c r="BM67" s="1553"/>
      <c r="BN67" s="1389"/>
      <c r="BO67" s="1389"/>
      <c r="BP67" s="1389"/>
      <c r="BQ67" s="1389"/>
      <c r="BR67" s="1073"/>
      <c r="BS67" s="1074"/>
      <c r="BT67" s="1074"/>
      <c r="BU67" s="1055"/>
      <c r="BV67" s="1055"/>
      <c r="BW67" s="1055"/>
      <c r="BX67" s="1063"/>
      <c r="BY67" s="1055"/>
      <c r="BZ67" s="1055"/>
      <c r="CA67" s="1055"/>
      <c r="CB67" s="1055"/>
      <c r="CC67" s="1055"/>
      <c r="CD67" s="1055"/>
      <c r="CE67" s="1055"/>
      <c r="CF67" s="1055"/>
      <c r="CG67" s="1055"/>
      <c r="CH67" s="1055"/>
      <c r="CI67" s="1055"/>
      <c r="CJ67" s="1055"/>
      <c r="CK67" s="1055"/>
      <c r="CL67" s="1055"/>
      <c r="CM67" s="1055"/>
      <c r="CN67" s="1055"/>
      <c r="CO67" s="1055"/>
      <c r="CP67" s="1055"/>
      <c r="CQ67" s="1055"/>
      <c r="CR67" s="1055"/>
      <c r="CS67" s="1055"/>
      <c r="CT67" s="1055"/>
      <c r="CU67" s="1055"/>
      <c r="CV67" s="1055"/>
      <c r="CW67" s="1055"/>
      <c r="CX67" s="1068"/>
      <c r="CY67" s="1062"/>
      <c r="CZ67" s="1061"/>
      <c r="DA67" s="1061" t="s">
        <v>28</v>
      </c>
      <c r="DB67" s="1061"/>
      <c r="DC67" s="265"/>
      <c r="DF67" s="1569"/>
      <c r="DG67" s="1569"/>
    </row>
    <row r="68" spans="4:111" ht="8.25" customHeight="1" thickBot="1">
      <c r="D68" s="312"/>
      <c r="E68" s="313"/>
      <c r="F68" s="314"/>
      <c r="G68" s="1557"/>
      <c r="H68" s="1558"/>
      <c r="I68" s="1559"/>
      <c r="J68" s="1561"/>
      <c r="K68" s="1562"/>
      <c r="L68" s="1562"/>
      <c r="M68" s="1562"/>
      <c r="N68" s="1562"/>
      <c r="O68" s="1562"/>
      <c r="P68" s="1562"/>
      <c r="Q68" s="1563"/>
      <c r="R68" s="1438"/>
      <c r="S68" s="1438"/>
      <c r="T68" s="1438"/>
      <c r="U68" s="1438"/>
      <c r="V68" s="264"/>
      <c r="W68" s="264"/>
      <c r="X68" s="264"/>
      <c r="Y68" s="277"/>
      <c r="Z68" s="277"/>
      <c r="AA68" s="277"/>
      <c r="AB68" s="277"/>
      <c r="AC68" s="277"/>
      <c r="AD68" s="1067" t="s">
        <v>263</v>
      </c>
      <c r="AE68" s="1067"/>
      <c r="AF68" s="277"/>
      <c r="AG68" s="277"/>
      <c r="AH68" s="277"/>
      <c r="AI68" s="277"/>
      <c r="AJ68" s="277"/>
      <c r="AK68" s="277"/>
      <c r="AL68" s="277"/>
      <c r="AM68" s="1067" t="s">
        <v>263</v>
      </c>
      <c r="AN68" s="1067"/>
      <c r="AO68" s="277"/>
      <c r="AP68" s="277"/>
      <c r="AQ68" s="277"/>
      <c r="AR68" s="277"/>
      <c r="AS68" s="277"/>
      <c r="AT68" s="277"/>
      <c r="AU68" s="277"/>
      <c r="AV68" s="277"/>
      <c r="AW68" s="264"/>
      <c r="AX68" s="264"/>
      <c r="AY68" s="1202"/>
      <c r="AZ68" s="1202"/>
      <c r="BA68" s="1202"/>
      <c r="BB68" s="1554"/>
      <c r="BC68" s="1555"/>
      <c r="BD68" s="1555"/>
      <c r="BE68" s="1555"/>
      <c r="BF68" s="1555"/>
      <c r="BG68" s="1555"/>
      <c r="BH68" s="1555"/>
      <c r="BI68" s="1555"/>
      <c r="BJ68" s="1555"/>
      <c r="BK68" s="1555"/>
      <c r="BL68" s="1555"/>
      <c r="BM68" s="1556"/>
      <c r="BN68" s="1389"/>
      <c r="BO68" s="1389"/>
      <c r="BP68" s="1389"/>
      <c r="BQ68" s="1389"/>
      <c r="BR68" s="278"/>
      <c r="BS68" s="278"/>
      <c r="BT68" s="278"/>
      <c r="BU68" s="278"/>
      <c r="BV68" s="278"/>
      <c r="BW68" s="1067" t="s">
        <v>263</v>
      </c>
      <c r="BX68" s="1067"/>
      <c r="BY68" s="277"/>
      <c r="BZ68" s="277"/>
      <c r="CA68" s="277"/>
      <c r="CB68" s="277"/>
      <c r="CC68" s="277"/>
      <c r="CD68" s="277"/>
      <c r="CE68" s="277"/>
      <c r="CF68" s="1067" t="s">
        <v>263</v>
      </c>
      <c r="CG68" s="1067"/>
      <c r="CH68" s="277"/>
      <c r="CI68" s="277"/>
      <c r="CJ68" s="277"/>
      <c r="CK68" s="277"/>
      <c r="CL68" s="277"/>
      <c r="CM68" s="277"/>
      <c r="CN68" s="277"/>
      <c r="CO68" s="1067" t="s">
        <v>263</v>
      </c>
      <c r="CP68" s="1067"/>
      <c r="CQ68" s="277"/>
      <c r="CR68" s="277"/>
      <c r="CS68" s="277"/>
      <c r="CT68" s="277"/>
      <c r="CU68" s="277"/>
      <c r="CV68" s="277"/>
      <c r="CW68" s="277"/>
      <c r="CX68" s="277"/>
      <c r="CY68" s="264"/>
      <c r="CZ68" s="264"/>
      <c r="DA68" s="1061"/>
      <c r="DB68" s="1061"/>
      <c r="DC68" s="265"/>
      <c r="DF68" s="1569"/>
      <c r="DG68" s="1569"/>
    </row>
    <row r="69" spans="4:111" ht="8.25" customHeight="1" thickTop="1">
      <c r="D69" s="37"/>
      <c r="E69" s="38"/>
      <c r="F69" s="38"/>
      <c r="G69" s="38"/>
      <c r="H69" s="38"/>
      <c r="I69" s="38"/>
      <c r="J69" s="38"/>
      <c r="K69" s="38"/>
      <c r="L69" s="38"/>
      <c r="M69" s="38"/>
      <c r="N69" s="38"/>
      <c r="O69" s="38"/>
      <c r="P69" s="38"/>
      <c r="Q69" s="39"/>
      <c r="R69" s="1532" t="s">
        <v>287</v>
      </c>
      <c r="S69" s="1533"/>
      <c r="T69" s="1533"/>
      <c r="U69" s="1533"/>
      <c r="V69" s="40"/>
      <c r="W69" s="40" t="s">
        <v>264</v>
      </c>
      <c r="X69" s="40"/>
      <c r="Y69" s="40"/>
      <c r="Z69" s="40" t="s">
        <v>265</v>
      </c>
      <c r="AA69" s="40"/>
      <c r="AB69" s="40"/>
      <c r="AC69" s="40" t="s">
        <v>266</v>
      </c>
      <c r="AD69" s="40"/>
      <c r="AE69" s="40"/>
      <c r="AF69" s="40" t="s">
        <v>267</v>
      </c>
      <c r="AG69" s="40"/>
      <c r="AH69" s="40"/>
      <c r="AI69" s="40" t="s">
        <v>264</v>
      </c>
      <c r="AJ69" s="40"/>
      <c r="AK69" s="40"/>
      <c r="AL69" s="40" t="s">
        <v>265</v>
      </c>
      <c r="AM69" s="40"/>
      <c r="AN69" s="40"/>
      <c r="AO69" s="40" t="s">
        <v>266</v>
      </c>
      <c r="AP69" s="40"/>
      <c r="AQ69" s="40"/>
      <c r="AR69" s="40" t="s">
        <v>268</v>
      </c>
      <c r="AS69" s="40"/>
      <c r="AT69" s="40"/>
      <c r="AU69" s="40" t="s">
        <v>264</v>
      </c>
      <c r="AV69" s="40"/>
      <c r="AW69" s="32"/>
      <c r="AX69" s="32"/>
      <c r="AY69" s="32"/>
      <c r="AZ69" s="32"/>
      <c r="BA69" s="32"/>
      <c r="BB69" s="1483" t="s">
        <v>287</v>
      </c>
      <c r="BC69" s="877"/>
      <c r="BD69" s="81"/>
      <c r="BE69" s="81"/>
      <c r="BF69" s="81"/>
      <c r="BG69" s="81"/>
      <c r="BH69" s="877" t="s">
        <v>45</v>
      </c>
      <c r="BI69" s="877"/>
      <c r="BJ69" s="877"/>
      <c r="BK69" s="877"/>
      <c r="BL69" s="877"/>
      <c r="BM69" s="878"/>
      <c r="BN69" s="1533" t="s">
        <v>287</v>
      </c>
      <c r="BO69" s="1533"/>
      <c r="BP69" s="1533"/>
      <c r="BQ69" s="1533"/>
      <c r="BR69" s="40"/>
      <c r="BS69" s="40" t="s">
        <v>265</v>
      </c>
      <c r="BT69" s="40"/>
      <c r="BU69" s="40"/>
      <c r="BV69" s="40" t="s">
        <v>266</v>
      </c>
      <c r="BW69" s="40"/>
      <c r="BX69" s="40"/>
      <c r="BY69" s="40" t="s">
        <v>267</v>
      </c>
      <c r="BZ69" s="40"/>
      <c r="CA69" s="40"/>
      <c r="CB69" s="40" t="s">
        <v>264</v>
      </c>
      <c r="CC69" s="40"/>
      <c r="CD69" s="40"/>
      <c r="CE69" s="40" t="s">
        <v>265</v>
      </c>
      <c r="CF69" s="40"/>
      <c r="CG69" s="40"/>
      <c r="CH69" s="40" t="s">
        <v>266</v>
      </c>
      <c r="CI69" s="40"/>
      <c r="CJ69" s="40"/>
      <c r="CK69" s="40" t="s">
        <v>268</v>
      </c>
      <c r="CL69" s="40"/>
      <c r="CM69" s="40"/>
      <c r="CN69" s="40" t="s">
        <v>264</v>
      </c>
      <c r="CO69" s="40"/>
      <c r="CP69" s="40"/>
      <c r="CQ69" s="40" t="s">
        <v>265</v>
      </c>
      <c r="CR69" s="40"/>
      <c r="CS69" s="40"/>
      <c r="CT69" s="40" t="s">
        <v>266</v>
      </c>
      <c r="CU69" s="40"/>
      <c r="CV69" s="40"/>
      <c r="CW69" s="40" t="s">
        <v>269</v>
      </c>
      <c r="CX69" s="40"/>
      <c r="CY69" s="32"/>
      <c r="CZ69" s="32"/>
      <c r="DA69" s="32"/>
      <c r="DB69" s="32"/>
      <c r="DC69" s="33"/>
      <c r="DF69" s="1569"/>
      <c r="DG69" s="1569"/>
    </row>
    <row r="70" spans="4:111" ht="8.25" customHeight="1">
      <c r="D70" s="1524" t="s">
        <v>27</v>
      </c>
      <c r="E70" s="1525"/>
      <c r="F70" s="1525"/>
      <c r="G70" s="1525"/>
      <c r="H70" s="1525"/>
      <c r="I70" s="1525"/>
      <c r="J70" s="1525"/>
      <c r="K70" s="1525"/>
      <c r="L70" s="1525"/>
      <c r="M70" s="1525"/>
      <c r="N70" s="1525"/>
      <c r="O70" s="1525"/>
      <c r="P70" s="1525"/>
      <c r="Q70" s="1526"/>
      <c r="R70" s="1534"/>
      <c r="S70" s="1389"/>
      <c r="T70" s="1389"/>
      <c r="U70" s="1389"/>
      <c r="V70" s="1073" t="str">
        <f>IF(ISERROR(MID('保険料計算シート（非表示）'!E10,LEN('保険料計算シート（非表示）'!E10)-8,1)),"",MID('保険料計算シート（非表示）'!E10,LEN('保険料計算シート（非表示）'!E10)-8,1))</f>
        <v/>
      </c>
      <c r="W70" s="1074"/>
      <c r="X70" s="1074"/>
      <c r="Y70" s="1055" t="str">
        <f>IF(ISERROR(MID('保険料計算シート（非表示）'!E10,LEN('保険料計算シート（非表示）'!E10)-7,1)),"",MID('保険料計算シート（非表示）'!E10,LEN('保険料計算シート（非表示）'!E10)-7,1))</f>
        <v/>
      </c>
      <c r="Z70" s="1055"/>
      <c r="AA70" s="1055"/>
      <c r="AB70" s="1055" t="str">
        <f>IF(ISERROR(MID('保険料計算シート（非表示）'!E10,LEN('保険料計算シート（非表示）'!E10)-6,1)),"",MID('保険料計算シート（非表示）'!E10,LEN('保険料計算シート（非表示）'!E10)-6,1))</f>
        <v/>
      </c>
      <c r="AC70" s="1055"/>
      <c r="AD70" s="1055"/>
      <c r="AE70" s="1055" t="str">
        <f>IF(ISERROR(MID('保険料計算シート（非表示）'!E10,LEN('保険料計算シート（非表示）'!E10)-5,1)),"",MID('保険料計算シート（非表示）'!E10,LEN('保険料計算シート（非表示）'!E10)-5,1))</f>
        <v/>
      </c>
      <c r="AF70" s="1055"/>
      <c r="AG70" s="1055"/>
      <c r="AH70" s="1055" t="str">
        <f>IF(ISERROR(MID('保険料計算シート（非表示）'!E10,LEN('保険料計算シート（非表示）'!E10)-4,1)),"",MID('保険料計算シート（非表示）'!E10,LEN('保険料計算シート（非表示）'!E10)-4,1))</f>
        <v/>
      </c>
      <c r="AI70" s="1055"/>
      <c r="AJ70" s="1055"/>
      <c r="AK70" s="1055" t="str">
        <f>IF(ISERROR(MID('保険料計算シート（非表示）'!E10,LEN('保険料計算シート（非表示）'!E10)-3,1)),"",MID('保険料計算シート（非表示）'!E10,LEN('保険料計算シート（非表示）'!E10)-3,1))</f>
        <v/>
      </c>
      <c r="AL70" s="1055"/>
      <c r="AM70" s="1055"/>
      <c r="AN70" s="1055" t="str">
        <f>IF(ISERROR(MID('保険料計算シート（非表示）'!E10,LEN('保険料計算シート（非表示）'!E10)-2,1)),"",MID('保険料計算シート（非表示）'!E10,LEN('保険料計算シート（非表示）'!E10)-2,1))</f>
        <v/>
      </c>
      <c r="AO70" s="1055"/>
      <c r="AP70" s="1055"/>
      <c r="AQ70" s="1055" t="str">
        <f>IF(ISERROR(MID('保険料計算シート（非表示）'!E10,LEN('保険料計算シート（非表示）'!E10)-1,1)),"",MID('保険料計算シート（非表示）'!E10,LEN('保険料計算シート（非表示）'!E10)-1,1))</f>
        <v/>
      </c>
      <c r="AR70" s="1055"/>
      <c r="AS70" s="1055"/>
      <c r="AT70" s="1055" t="str">
        <f>IF('保険料計算シート（非表示）'!E10=0,"",IF(ISERROR(MID('保険料計算シート（非表示）'!E10,LEN('保険料計算シート（非表示）'!E10),1)),"",MID('保険料計算シート（非表示）'!E10,LEN('保険料計算シート（非表示）'!E10),1)))</f>
        <v/>
      </c>
      <c r="AU70" s="1055"/>
      <c r="AV70" s="1068"/>
      <c r="AW70" s="1060"/>
      <c r="AX70" s="1061"/>
      <c r="AY70" s="264"/>
      <c r="AZ70" s="264"/>
      <c r="BA70" s="264"/>
      <c r="BB70" s="1483"/>
      <c r="BC70" s="877"/>
      <c r="BD70" s="81"/>
      <c r="BE70" s="81"/>
      <c r="BF70" s="81"/>
      <c r="BG70" s="81"/>
      <c r="BH70" s="877"/>
      <c r="BI70" s="877"/>
      <c r="BJ70" s="877"/>
      <c r="BK70" s="877"/>
      <c r="BL70" s="877"/>
      <c r="BM70" s="878"/>
      <c r="BN70" s="1389"/>
      <c r="BO70" s="1389"/>
      <c r="BP70" s="1389"/>
      <c r="BQ70" s="1389"/>
      <c r="BR70" s="1073" t="str">
        <f>IF(ISERROR(MID('保険料計算シート（非表示）'!G10,LEN('保険料計算シート（非表示）'!G10)-10,1)),"",MID('保険料計算シート（非表示）'!G10,LEN('保険料計算シート（非表示）'!G10)-10,1))</f>
        <v/>
      </c>
      <c r="BS70" s="1074"/>
      <c r="BT70" s="1074"/>
      <c r="BU70" s="1055" t="str">
        <f>IF(ISERROR(MID('保険料計算シート（非表示）'!G10,LEN('保険料計算シート（非表示）'!G10)-9,1)),"",MID('保険料計算シート（非表示）'!G10,LEN('保険料計算シート（非表示）'!G10)-9,1))</f>
        <v/>
      </c>
      <c r="BV70" s="1055"/>
      <c r="BW70" s="1055"/>
      <c r="BX70" s="1063" t="str">
        <f>IF(ISERROR(MID('保険料計算シート（非表示）'!G10,LEN('保険料計算シート（非表示）'!G10)-8,1)),"",MID('保険料計算シート（非表示）'!G10,LEN('保険料計算シート（非表示）'!G10)-8,1))</f>
        <v/>
      </c>
      <c r="BY70" s="1055"/>
      <c r="BZ70" s="1055"/>
      <c r="CA70" s="1055" t="str">
        <f>IF(ISERROR(MID('保険料計算シート（非表示）'!G10,LEN('保険料計算シート（非表示）'!G10)-7,1)),"",MID('保険料計算シート（非表示）'!G10,LEN('保険料計算シート（非表示）'!G10)-7,1))</f>
        <v/>
      </c>
      <c r="CB70" s="1055"/>
      <c r="CC70" s="1055"/>
      <c r="CD70" s="1055" t="str">
        <f>IF(ISERROR(MID('保険料計算シート（非表示）'!G10,LEN('保険料計算シート（非表示）'!G10)-6,1)),"",MID('保険料計算シート（非表示）'!G10,LEN('保険料計算シート（非表示）'!G10)-6,1))</f>
        <v/>
      </c>
      <c r="CE70" s="1055"/>
      <c r="CF70" s="1055"/>
      <c r="CG70" s="1055" t="str">
        <f>IF(ISERROR(MID('保険料計算シート（非表示）'!G10,LEN('保険料計算シート（非表示）'!G10)-5,1)),"",MID('保険料計算シート（非表示）'!G10,LEN('保険料計算シート（非表示）'!G10)-5,1))</f>
        <v/>
      </c>
      <c r="CH70" s="1055"/>
      <c r="CI70" s="1055"/>
      <c r="CJ70" s="1055" t="str">
        <f>IF(ISERROR(MID('保険料計算シート（非表示）'!G10,LEN('保険料計算シート（非表示）'!G10)-4,1)),"",MID('保険料計算シート（非表示）'!G10,LEN('保険料計算シート（非表示）'!G10)-4,1))</f>
        <v/>
      </c>
      <c r="CK70" s="1055"/>
      <c r="CL70" s="1055"/>
      <c r="CM70" s="1055" t="str">
        <f>IF(ISERROR(MID('保険料計算シート（非表示）'!G10,LEN('保険料計算シート（非表示）'!G10)-3,1)),"",MID('保険料計算シート（非表示）'!G10,LEN('保険料計算シート（非表示）'!G10)-3,1))</f>
        <v/>
      </c>
      <c r="CN70" s="1055"/>
      <c r="CO70" s="1055"/>
      <c r="CP70" s="1055" t="str">
        <f>IF(ISERROR(MID('保険料計算シート（非表示）'!G10,LEN('保険料計算シート（非表示）'!G10)-2,1)),"",MID('保険料計算シート（非表示）'!G10,LEN('保険料計算シート（非表示）'!G10)-2,1))</f>
        <v/>
      </c>
      <c r="CQ70" s="1055"/>
      <c r="CR70" s="1055"/>
      <c r="CS70" s="1055" t="str">
        <f>IF(ISERROR(MID('保険料計算シート（非表示）'!G10,LEN('保険料計算シート（非表示）'!G10)-1,1)),"",MID('保険料計算シート（非表示）'!G10,LEN('保険料計算シート（非表示）'!G10)-1,1))</f>
        <v/>
      </c>
      <c r="CT70" s="1055"/>
      <c r="CU70" s="1055"/>
      <c r="CV70" s="1055" t="str">
        <f>IF('保険料計算シート（非表示）'!G10=0,"",IF(ISERROR(MID('保険料計算シート（非表示）'!G10,LEN('保険料計算シート（非表示）'!G10),1)),"",MID('保険料計算シート（非表示）'!G10,LEN('保険料計算シート（非表示）'!G10),1)))</f>
        <v/>
      </c>
      <c r="CW70" s="1055"/>
      <c r="CX70" s="1068"/>
      <c r="CY70" s="1060"/>
      <c r="CZ70" s="1061"/>
      <c r="DA70" s="264"/>
      <c r="DB70" s="264"/>
      <c r="DC70" s="34"/>
      <c r="DF70" s="1569"/>
      <c r="DG70" s="1569"/>
    </row>
    <row r="71" spans="4:111" ht="8.25" customHeight="1">
      <c r="D71" s="1524"/>
      <c r="E71" s="1525"/>
      <c r="F71" s="1525"/>
      <c r="G71" s="1525"/>
      <c r="H71" s="1525"/>
      <c r="I71" s="1525"/>
      <c r="J71" s="1525"/>
      <c r="K71" s="1525"/>
      <c r="L71" s="1525"/>
      <c r="M71" s="1525"/>
      <c r="N71" s="1525"/>
      <c r="O71" s="1525"/>
      <c r="P71" s="1525"/>
      <c r="Q71" s="1526"/>
      <c r="R71" s="1534"/>
      <c r="S71" s="1389"/>
      <c r="T71" s="1389"/>
      <c r="U71" s="1389"/>
      <c r="V71" s="1073"/>
      <c r="W71" s="1074"/>
      <c r="X71" s="1074"/>
      <c r="Y71" s="1055"/>
      <c r="Z71" s="1055"/>
      <c r="AA71" s="1055"/>
      <c r="AB71" s="1055"/>
      <c r="AC71" s="1055"/>
      <c r="AD71" s="1055"/>
      <c r="AE71" s="1055"/>
      <c r="AF71" s="1055"/>
      <c r="AG71" s="1055"/>
      <c r="AH71" s="1055"/>
      <c r="AI71" s="1055"/>
      <c r="AJ71" s="1055"/>
      <c r="AK71" s="1055"/>
      <c r="AL71" s="1055"/>
      <c r="AM71" s="1055"/>
      <c r="AN71" s="1055"/>
      <c r="AO71" s="1055"/>
      <c r="AP71" s="1055"/>
      <c r="AQ71" s="1055"/>
      <c r="AR71" s="1055"/>
      <c r="AS71" s="1055"/>
      <c r="AT71" s="1055"/>
      <c r="AU71" s="1055"/>
      <c r="AV71" s="1068"/>
      <c r="AW71" s="1062"/>
      <c r="AX71" s="1061"/>
      <c r="AY71" s="264"/>
      <c r="AZ71" s="264"/>
      <c r="BA71" s="264"/>
      <c r="BB71" s="1537"/>
      <c r="BC71" s="1538"/>
      <c r="BD71" s="1538"/>
      <c r="BE71" s="1538"/>
      <c r="BF71" s="1538"/>
      <c r="BG71" s="1538"/>
      <c r="BH71" s="1538"/>
      <c r="BI71" s="1538"/>
      <c r="BJ71" s="1538"/>
      <c r="BK71" s="1538"/>
      <c r="BL71" s="1538"/>
      <c r="BM71" s="1539"/>
      <c r="BN71" s="1389"/>
      <c r="BO71" s="1389"/>
      <c r="BP71" s="1389"/>
      <c r="BQ71" s="1389"/>
      <c r="BR71" s="1073"/>
      <c r="BS71" s="1074"/>
      <c r="BT71" s="1074"/>
      <c r="BU71" s="1055"/>
      <c r="BV71" s="1055"/>
      <c r="BW71" s="1055"/>
      <c r="BX71" s="1063"/>
      <c r="BY71" s="1055"/>
      <c r="BZ71" s="1055"/>
      <c r="CA71" s="1055"/>
      <c r="CB71" s="1055"/>
      <c r="CC71" s="1055"/>
      <c r="CD71" s="1055"/>
      <c r="CE71" s="1055"/>
      <c r="CF71" s="1055"/>
      <c r="CG71" s="1055"/>
      <c r="CH71" s="1055"/>
      <c r="CI71" s="1055"/>
      <c r="CJ71" s="1055"/>
      <c r="CK71" s="1055"/>
      <c r="CL71" s="1055"/>
      <c r="CM71" s="1055"/>
      <c r="CN71" s="1055"/>
      <c r="CO71" s="1055"/>
      <c r="CP71" s="1055"/>
      <c r="CQ71" s="1055"/>
      <c r="CR71" s="1055"/>
      <c r="CS71" s="1055"/>
      <c r="CT71" s="1055"/>
      <c r="CU71" s="1055"/>
      <c r="CV71" s="1055"/>
      <c r="CW71" s="1055"/>
      <c r="CX71" s="1068"/>
      <c r="CY71" s="1062"/>
      <c r="CZ71" s="1061"/>
      <c r="DA71" s="264"/>
      <c r="DB71" s="264"/>
      <c r="DC71" s="34"/>
      <c r="DF71" s="1569"/>
      <c r="DG71" s="1569"/>
    </row>
    <row r="72" spans="4:111" ht="8.25" customHeight="1">
      <c r="D72" s="41"/>
      <c r="E72" s="1"/>
      <c r="F72" s="1"/>
      <c r="G72" s="1"/>
      <c r="H72" s="1"/>
      <c r="I72" s="1"/>
      <c r="J72" s="1"/>
      <c r="K72" s="1"/>
      <c r="L72" s="1"/>
      <c r="M72" s="1072" t="s">
        <v>39</v>
      </c>
      <c r="N72" s="1072"/>
      <c r="O72" s="1072"/>
      <c r="P72" s="1072"/>
      <c r="Q72" s="1521"/>
      <c r="R72" s="1534"/>
      <c r="S72" s="1389"/>
      <c r="T72" s="1389"/>
      <c r="U72" s="1389"/>
      <c r="V72" s="1073"/>
      <c r="W72" s="1074"/>
      <c r="X72" s="1074"/>
      <c r="Y72" s="1055"/>
      <c r="Z72" s="1055"/>
      <c r="AA72" s="1055"/>
      <c r="AB72" s="1055"/>
      <c r="AC72" s="1055"/>
      <c r="AD72" s="1055"/>
      <c r="AE72" s="1055"/>
      <c r="AF72" s="1055"/>
      <c r="AG72" s="1055"/>
      <c r="AH72" s="1055"/>
      <c r="AI72" s="1055"/>
      <c r="AJ72" s="1055"/>
      <c r="AK72" s="1055"/>
      <c r="AL72" s="1055"/>
      <c r="AM72" s="1055"/>
      <c r="AN72" s="1055"/>
      <c r="AO72" s="1055"/>
      <c r="AP72" s="1055"/>
      <c r="AQ72" s="1055"/>
      <c r="AR72" s="1055"/>
      <c r="AS72" s="1055"/>
      <c r="AT72" s="1055"/>
      <c r="AU72" s="1055"/>
      <c r="AV72" s="1068"/>
      <c r="AW72" s="1062"/>
      <c r="AX72" s="1061"/>
      <c r="AY72" s="1202" t="s">
        <v>25</v>
      </c>
      <c r="AZ72" s="1202"/>
      <c r="BA72" s="1202"/>
      <c r="BB72" s="1537"/>
      <c r="BC72" s="1538"/>
      <c r="BD72" s="1538"/>
      <c r="BE72" s="1538"/>
      <c r="BF72" s="1538"/>
      <c r="BG72" s="1538"/>
      <c r="BH72" s="1538"/>
      <c r="BI72" s="1538"/>
      <c r="BJ72" s="1538"/>
      <c r="BK72" s="1538"/>
      <c r="BL72" s="1538"/>
      <c r="BM72" s="1539"/>
      <c r="BN72" s="1389"/>
      <c r="BO72" s="1389"/>
      <c r="BP72" s="1389"/>
      <c r="BQ72" s="1389"/>
      <c r="BR72" s="1073"/>
      <c r="BS72" s="1074"/>
      <c r="BT72" s="1074"/>
      <c r="BU72" s="1055"/>
      <c r="BV72" s="1055"/>
      <c r="BW72" s="1055"/>
      <c r="BX72" s="1063"/>
      <c r="BY72" s="1055"/>
      <c r="BZ72" s="1055"/>
      <c r="CA72" s="1055"/>
      <c r="CB72" s="1055"/>
      <c r="CC72" s="1055"/>
      <c r="CD72" s="1055"/>
      <c r="CE72" s="1055"/>
      <c r="CF72" s="1055"/>
      <c r="CG72" s="1055"/>
      <c r="CH72" s="1055"/>
      <c r="CI72" s="1055"/>
      <c r="CJ72" s="1055"/>
      <c r="CK72" s="1055"/>
      <c r="CL72" s="1055"/>
      <c r="CM72" s="1055"/>
      <c r="CN72" s="1055"/>
      <c r="CO72" s="1055"/>
      <c r="CP72" s="1055"/>
      <c r="CQ72" s="1055"/>
      <c r="CR72" s="1055"/>
      <c r="CS72" s="1055"/>
      <c r="CT72" s="1055"/>
      <c r="CU72" s="1055"/>
      <c r="CV72" s="1055"/>
      <c r="CW72" s="1055"/>
      <c r="CX72" s="1068"/>
      <c r="CY72" s="1062"/>
      <c r="CZ72" s="1061"/>
      <c r="DA72" s="1061" t="s">
        <v>28</v>
      </c>
      <c r="DB72" s="1061"/>
      <c r="DC72" s="34"/>
      <c r="DF72" s="1569"/>
      <c r="DG72" s="1569"/>
    </row>
    <row r="73" spans="4:111" ht="8.25" customHeight="1" thickBot="1">
      <c r="D73" s="42"/>
      <c r="E73" s="43"/>
      <c r="F73" s="43"/>
      <c r="G73" s="43"/>
      <c r="H73" s="43"/>
      <c r="I73" s="43"/>
      <c r="J73" s="43"/>
      <c r="K73" s="43"/>
      <c r="L73" s="43"/>
      <c r="M73" s="1522"/>
      <c r="N73" s="1522"/>
      <c r="O73" s="1522"/>
      <c r="P73" s="1522"/>
      <c r="Q73" s="1523"/>
      <c r="R73" s="1535"/>
      <c r="S73" s="1536"/>
      <c r="T73" s="1536"/>
      <c r="U73" s="1536"/>
      <c r="V73" s="279"/>
      <c r="W73" s="279"/>
      <c r="X73" s="279"/>
      <c r="Y73" s="279"/>
      <c r="Z73" s="279"/>
      <c r="AA73" s="279"/>
      <c r="AB73" s="279"/>
      <c r="AC73" s="279"/>
      <c r="AD73" s="1184" t="s">
        <v>281</v>
      </c>
      <c r="AE73" s="1184"/>
      <c r="AF73" s="279"/>
      <c r="AG73" s="279"/>
      <c r="AH73" s="279"/>
      <c r="AI73" s="279"/>
      <c r="AJ73" s="279"/>
      <c r="AK73" s="279"/>
      <c r="AL73" s="279"/>
      <c r="AM73" s="1184" t="s">
        <v>281</v>
      </c>
      <c r="AN73" s="1184"/>
      <c r="AO73" s="279"/>
      <c r="AP73" s="279"/>
      <c r="AQ73" s="279"/>
      <c r="AR73" s="279"/>
      <c r="AS73" s="279"/>
      <c r="AT73" s="279"/>
      <c r="AU73" s="279"/>
      <c r="AV73" s="279"/>
      <c r="AW73" s="279"/>
      <c r="AX73" s="279"/>
      <c r="AY73" s="1530"/>
      <c r="AZ73" s="1530"/>
      <c r="BA73" s="1530"/>
      <c r="BB73" s="1540"/>
      <c r="BC73" s="1541"/>
      <c r="BD73" s="1541"/>
      <c r="BE73" s="1541"/>
      <c r="BF73" s="1541"/>
      <c r="BG73" s="1541"/>
      <c r="BH73" s="1541"/>
      <c r="BI73" s="1541"/>
      <c r="BJ73" s="1541"/>
      <c r="BK73" s="1541"/>
      <c r="BL73" s="1541"/>
      <c r="BM73" s="1542"/>
      <c r="BN73" s="1536"/>
      <c r="BO73" s="1536"/>
      <c r="BP73" s="1536"/>
      <c r="BQ73" s="1536"/>
      <c r="BR73" s="271"/>
      <c r="BS73" s="271"/>
      <c r="BT73" s="271"/>
      <c r="BU73" s="271"/>
      <c r="BV73" s="271"/>
      <c r="BW73" s="1184" t="s">
        <v>281</v>
      </c>
      <c r="BX73" s="1184"/>
      <c r="BY73" s="279"/>
      <c r="BZ73" s="279"/>
      <c r="CA73" s="279"/>
      <c r="CB73" s="279"/>
      <c r="CC73" s="279"/>
      <c r="CD73" s="279"/>
      <c r="CE73" s="279"/>
      <c r="CF73" s="1184" t="s">
        <v>281</v>
      </c>
      <c r="CG73" s="1184"/>
      <c r="CH73" s="279"/>
      <c r="CI73" s="279"/>
      <c r="CJ73" s="279"/>
      <c r="CK73" s="279"/>
      <c r="CL73" s="279"/>
      <c r="CM73" s="279"/>
      <c r="CN73" s="279"/>
      <c r="CO73" s="1184" t="s">
        <v>281</v>
      </c>
      <c r="CP73" s="1184"/>
      <c r="CQ73" s="279"/>
      <c r="CR73" s="279"/>
      <c r="CS73" s="279"/>
      <c r="CT73" s="279"/>
      <c r="CU73" s="279"/>
      <c r="CV73" s="279"/>
      <c r="CW73" s="279"/>
      <c r="CX73" s="279"/>
      <c r="CY73" s="279"/>
      <c r="CZ73" s="279"/>
      <c r="DA73" s="1531"/>
      <c r="DB73" s="1531"/>
      <c r="DC73" s="36"/>
      <c r="DF73" s="1569"/>
      <c r="DG73" s="1569"/>
    </row>
    <row r="74" spans="4:111" ht="10.5" customHeight="1" thickTop="1">
      <c r="DF74" s="1569"/>
      <c r="DG74" s="1569"/>
    </row>
    <row r="75" spans="4:111" ht="8.25" customHeight="1">
      <c r="D75" s="295"/>
      <c r="E75" s="296"/>
      <c r="F75" s="297"/>
      <c r="G75" s="298"/>
      <c r="H75" s="1503" t="s">
        <v>288</v>
      </c>
      <c r="I75" s="1503"/>
      <c r="J75" s="1503"/>
      <c r="K75" s="299"/>
      <c r="L75" s="299"/>
      <c r="M75" s="299"/>
      <c r="N75" s="299"/>
      <c r="O75" s="299"/>
      <c r="P75" s="299"/>
      <c r="Q75" s="300"/>
      <c r="R75" s="10"/>
      <c r="S75" s="10"/>
      <c r="T75" s="10"/>
      <c r="U75" s="10"/>
      <c r="V75" s="10"/>
      <c r="W75" s="10"/>
      <c r="X75" s="10"/>
      <c r="Y75" s="10"/>
      <c r="Z75" s="10"/>
      <c r="AA75" s="10"/>
      <c r="AB75" s="10"/>
      <c r="AC75" s="10"/>
      <c r="AD75" s="10"/>
      <c r="AE75" s="10"/>
      <c r="AF75" s="1501" t="s">
        <v>272</v>
      </c>
      <c r="AG75" s="1501"/>
      <c r="AH75" s="1501"/>
      <c r="AI75" s="1501"/>
      <c r="AJ75" s="1501"/>
      <c r="AK75" s="1501"/>
      <c r="AL75" s="1501"/>
      <c r="AM75" s="1501"/>
      <c r="AN75" s="1501"/>
      <c r="AO75" s="10"/>
      <c r="AP75" s="10"/>
      <c r="AQ75" s="10"/>
      <c r="AR75" s="1484" t="str">
        <f>TEXT(DATE(LEFT('設定シート（非表示）'!C6,4),4,1),"ggg")</f>
        <v>平成</v>
      </c>
      <c r="AS75" s="1484"/>
      <c r="AT75" s="1484"/>
      <c r="AU75" s="1484"/>
      <c r="AV75" s="1484" t="str">
        <f>TEXT(DATE(LEFT('設定シート（非表示）'!C6,4),4,1),"e")</f>
        <v>31</v>
      </c>
      <c r="AW75" s="1484"/>
      <c r="AX75" s="1484"/>
      <c r="AY75" s="1484" t="s">
        <v>29</v>
      </c>
      <c r="AZ75" s="1484"/>
      <c r="BA75" s="1484">
        <v>4</v>
      </c>
      <c r="BB75" s="1484"/>
      <c r="BC75" s="1484"/>
      <c r="BD75" s="1484" t="s">
        <v>57</v>
      </c>
      <c r="BE75" s="1484"/>
      <c r="BF75" s="1484">
        <v>1</v>
      </c>
      <c r="BG75" s="1484"/>
      <c r="BH75" s="1484"/>
      <c r="BI75" s="1484" t="s">
        <v>273</v>
      </c>
      <c r="BJ75" s="1484"/>
      <c r="BK75" s="10"/>
      <c r="BL75" s="1484" t="s">
        <v>274</v>
      </c>
      <c r="BM75" s="1484"/>
      <c r="BN75" s="1484"/>
      <c r="BO75" s="1484"/>
      <c r="BP75" s="10"/>
      <c r="BQ75" s="1484" t="str">
        <f>TEXT(DATE(LEFT('設定シート（非表示）'!C6,4)+1,3,31),"ggg")</f>
        <v>平成</v>
      </c>
      <c r="BR75" s="1484"/>
      <c r="BS75" s="1484"/>
      <c r="BT75" s="1484"/>
      <c r="BU75" s="1484" t="str">
        <f>TEXT(DATE(LEFT('設定シート（非表示）'!C6,4)+1,3,31),"e")</f>
        <v>32</v>
      </c>
      <c r="BV75" s="1484"/>
      <c r="BW75" s="1484"/>
      <c r="BX75" s="1484" t="s">
        <v>29</v>
      </c>
      <c r="BY75" s="1484"/>
      <c r="BZ75" s="1484">
        <v>3</v>
      </c>
      <c r="CA75" s="1484"/>
      <c r="CB75" s="1484"/>
      <c r="CC75" s="1484" t="s">
        <v>57</v>
      </c>
      <c r="CD75" s="1484"/>
      <c r="CE75" s="1484">
        <v>31</v>
      </c>
      <c r="CF75" s="1484"/>
      <c r="CG75" s="1484"/>
      <c r="CH75" s="1484" t="s">
        <v>273</v>
      </c>
      <c r="CI75" s="1484"/>
      <c r="CJ75" s="10"/>
      <c r="CK75" s="1484" t="s">
        <v>275</v>
      </c>
      <c r="CL75" s="1484"/>
      <c r="CM75" s="1484"/>
      <c r="CN75" s="1484"/>
      <c r="CO75" s="3"/>
      <c r="CP75" s="10"/>
      <c r="CQ75" s="10"/>
      <c r="CR75" s="10"/>
      <c r="CS75" s="10"/>
      <c r="CT75" s="10"/>
      <c r="CU75" s="10"/>
      <c r="CV75" s="10"/>
      <c r="CW75" s="10"/>
      <c r="CX75" s="3"/>
      <c r="CY75" s="3"/>
      <c r="CZ75" s="3"/>
      <c r="DA75" s="3"/>
      <c r="DB75" s="3"/>
      <c r="DC75" s="5"/>
      <c r="DF75" s="1569"/>
      <c r="DG75" s="1569"/>
    </row>
    <row r="76" spans="4:111" ht="8.25" customHeight="1">
      <c r="D76" s="301"/>
      <c r="E76" s="302"/>
      <c r="F76" s="303"/>
      <c r="G76" s="304"/>
      <c r="H76" s="1506"/>
      <c r="I76" s="1506"/>
      <c r="J76" s="1506"/>
      <c r="K76" s="305"/>
      <c r="L76" s="305"/>
      <c r="M76" s="305"/>
      <c r="N76" s="305"/>
      <c r="O76" s="305"/>
      <c r="P76" s="305"/>
      <c r="Q76" s="306"/>
      <c r="R76" s="9"/>
      <c r="S76" s="9"/>
      <c r="T76" s="9"/>
      <c r="U76" s="9"/>
      <c r="V76" s="9"/>
      <c r="W76" s="9"/>
      <c r="X76" s="9"/>
      <c r="Y76" s="9"/>
      <c r="Z76" s="9"/>
      <c r="AA76" s="9"/>
      <c r="AB76" s="9"/>
      <c r="AC76" s="9"/>
      <c r="AD76" s="9"/>
      <c r="AE76" s="9"/>
      <c r="AF76" s="874"/>
      <c r="AG76" s="874"/>
      <c r="AH76" s="874"/>
      <c r="AI76" s="874"/>
      <c r="AJ76" s="874"/>
      <c r="AK76" s="874"/>
      <c r="AL76" s="874"/>
      <c r="AM76" s="874"/>
      <c r="AN76" s="874"/>
      <c r="AO76" s="9"/>
      <c r="AP76" s="9"/>
      <c r="AQ76" s="9"/>
      <c r="AR76" s="1485"/>
      <c r="AS76" s="1485"/>
      <c r="AT76" s="1485"/>
      <c r="AU76" s="1485"/>
      <c r="AV76" s="1485"/>
      <c r="AW76" s="1485"/>
      <c r="AX76" s="1485"/>
      <c r="AY76" s="1485"/>
      <c r="AZ76" s="1485"/>
      <c r="BA76" s="1485"/>
      <c r="BB76" s="1485"/>
      <c r="BC76" s="1485"/>
      <c r="BD76" s="1485"/>
      <c r="BE76" s="1485"/>
      <c r="BF76" s="1485"/>
      <c r="BG76" s="1485"/>
      <c r="BH76" s="1485"/>
      <c r="BI76" s="1485"/>
      <c r="BJ76" s="1485"/>
      <c r="BK76" s="9"/>
      <c r="BL76" s="1485"/>
      <c r="BM76" s="1485"/>
      <c r="BN76" s="1485"/>
      <c r="BO76" s="1485"/>
      <c r="BP76" s="9"/>
      <c r="BQ76" s="1485"/>
      <c r="BR76" s="1485"/>
      <c r="BS76" s="1485"/>
      <c r="BT76" s="1485"/>
      <c r="BU76" s="1485"/>
      <c r="BV76" s="1485"/>
      <c r="BW76" s="1485"/>
      <c r="BX76" s="1485"/>
      <c r="BY76" s="1485"/>
      <c r="BZ76" s="1485"/>
      <c r="CA76" s="1485"/>
      <c r="CB76" s="1485"/>
      <c r="CC76" s="1485"/>
      <c r="CD76" s="1485"/>
      <c r="CE76" s="1485"/>
      <c r="CF76" s="1485"/>
      <c r="CG76" s="1485"/>
      <c r="CH76" s="1485"/>
      <c r="CI76" s="1485"/>
      <c r="CJ76" s="9"/>
      <c r="CK76" s="1485"/>
      <c r="CL76" s="1485"/>
      <c r="CM76" s="1485"/>
      <c r="CN76" s="1485"/>
      <c r="CP76" s="9"/>
      <c r="CQ76" s="9"/>
      <c r="CR76" s="9"/>
      <c r="CS76" s="9"/>
      <c r="CT76" s="9"/>
      <c r="CU76" s="9"/>
      <c r="CV76" s="9"/>
      <c r="CW76" s="9"/>
      <c r="CX76" s="264"/>
      <c r="CY76" s="264"/>
      <c r="CZ76" s="264"/>
      <c r="DA76" s="264"/>
      <c r="DB76" s="264"/>
      <c r="DC76" s="265"/>
      <c r="DF76" s="1569"/>
      <c r="DG76" s="1569"/>
    </row>
    <row r="77" spans="4:111" ht="8.25" customHeight="1">
      <c r="D77" s="1487" t="s">
        <v>366</v>
      </c>
      <c r="E77" s="1488"/>
      <c r="F77" s="1489"/>
      <c r="G77" s="304"/>
      <c r="H77" s="1506"/>
      <c r="I77" s="1506"/>
      <c r="J77" s="1506"/>
      <c r="K77" s="305"/>
      <c r="L77" s="305"/>
      <c r="M77" s="305"/>
      <c r="N77" s="305"/>
      <c r="O77" s="305"/>
      <c r="P77" s="305"/>
      <c r="Q77" s="306"/>
      <c r="R77" s="11"/>
      <c r="S77" s="11"/>
      <c r="T77" s="11"/>
      <c r="U77" s="11"/>
      <c r="V77" s="11"/>
      <c r="W77" s="11"/>
      <c r="X77" s="11"/>
      <c r="Y77" s="11"/>
      <c r="Z77" s="11"/>
      <c r="AA77" s="11"/>
      <c r="AB77" s="11"/>
      <c r="AC77" s="11"/>
      <c r="AD77" s="11"/>
      <c r="AE77" s="11"/>
      <c r="AF77" s="1491"/>
      <c r="AG77" s="1491"/>
      <c r="AH77" s="1491"/>
      <c r="AI77" s="1491"/>
      <c r="AJ77" s="1491"/>
      <c r="AK77" s="1491"/>
      <c r="AL77" s="1491"/>
      <c r="AM77" s="1491"/>
      <c r="AN77" s="1491"/>
      <c r="AO77" s="11"/>
      <c r="AP77" s="11"/>
      <c r="AQ77" s="11"/>
      <c r="AR77" s="1486"/>
      <c r="AS77" s="1486"/>
      <c r="AT77" s="1486"/>
      <c r="AU77" s="1486"/>
      <c r="AV77" s="1486"/>
      <c r="AW77" s="1486"/>
      <c r="AX77" s="1486"/>
      <c r="AY77" s="1486"/>
      <c r="AZ77" s="1486"/>
      <c r="BA77" s="1486"/>
      <c r="BB77" s="1486"/>
      <c r="BC77" s="1486"/>
      <c r="BD77" s="1486"/>
      <c r="BE77" s="1486"/>
      <c r="BF77" s="1486"/>
      <c r="BG77" s="1486"/>
      <c r="BH77" s="1486"/>
      <c r="BI77" s="1486"/>
      <c r="BJ77" s="1486"/>
      <c r="BK77" s="11"/>
      <c r="BL77" s="1486"/>
      <c r="BM77" s="1486"/>
      <c r="BN77" s="1486"/>
      <c r="BO77" s="1486"/>
      <c r="BP77" s="11"/>
      <c r="BQ77" s="1486"/>
      <c r="BR77" s="1486"/>
      <c r="BS77" s="1486"/>
      <c r="BT77" s="1486"/>
      <c r="BU77" s="1486"/>
      <c r="BV77" s="1486"/>
      <c r="BW77" s="1486"/>
      <c r="BX77" s="1486"/>
      <c r="BY77" s="1486"/>
      <c r="BZ77" s="1486"/>
      <c r="CA77" s="1486"/>
      <c r="CB77" s="1486"/>
      <c r="CC77" s="1486"/>
      <c r="CD77" s="1486"/>
      <c r="CE77" s="1486"/>
      <c r="CF77" s="1486"/>
      <c r="CG77" s="1486"/>
      <c r="CH77" s="1486"/>
      <c r="CI77" s="1486"/>
      <c r="CJ77" s="11"/>
      <c r="CK77" s="1486"/>
      <c r="CL77" s="1486"/>
      <c r="CM77" s="1486"/>
      <c r="CN77" s="1486"/>
      <c r="CP77" s="11"/>
      <c r="CQ77" s="11"/>
      <c r="CR77" s="11"/>
      <c r="CS77" s="11"/>
      <c r="CT77" s="11"/>
      <c r="CU77" s="11"/>
      <c r="CV77" s="11"/>
      <c r="CW77" s="11"/>
      <c r="CX77" s="264"/>
      <c r="CY77" s="264"/>
      <c r="CZ77" s="264"/>
      <c r="DA77" s="264"/>
      <c r="DB77" s="264"/>
      <c r="DC77" s="265"/>
      <c r="DF77" s="1569"/>
      <c r="DG77" s="1569"/>
    </row>
    <row r="78" spans="4:111" ht="8.25" customHeight="1">
      <c r="D78" s="1487"/>
      <c r="E78" s="1488"/>
      <c r="F78" s="1489"/>
      <c r="G78" s="307"/>
      <c r="H78" s="1490" t="s">
        <v>277</v>
      </c>
      <c r="I78" s="1490"/>
      <c r="J78" s="1490"/>
      <c r="K78" s="1490"/>
      <c r="L78" s="1490"/>
      <c r="M78" s="1490"/>
      <c r="N78" s="1490"/>
      <c r="O78" s="1490"/>
      <c r="P78" s="1490"/>
      <c r="Q78" s="308"/>
      <c r="R78" s="264"/>
      <c r="S78" s="264"/>
      <c r="T78" s="264"/>
      <c r="U78" s="264"/>
      <c r="V78" s="874" t="s">
        <v>289</v>
      </c>
      <c r="W78" s="874"/>
      <c r="X78" s="874"/>
      <c r="Y78" s="874"/>
      <c r="Z78" s="874"/>
      <c r="AA78" s="874"/>
      <c r="AB78" s="874"/>
      <c r="AC78" s="874"/>
      <c r="AD78" s="874"/>
      <c r="AE78" s="874"/>
      <c r="AF78" s="874"/>
      <c r="AG78" s="874"/>
      <c r="AH78" s="874"/>
      <c r="AI78" s="874"/>
      <c r="AJ78" s="874"/>
      <c r="AK78" s="874"/>
      <c r="AL78" s="874"/>
      <c r="AM78" s="874"/>
      <c r="AN78" s="874"/>
      <c r="AO78" s="874"/>
      <c r="AP78" s="874"/>
      <c r="AQ78" s="874"/>
      <c r="AR78" s="874"/>
      <c r="AS78" s="874"/>
      <c r="AT78" s="874"/>
      <c r="AU78" s="874"/>
      <c r="AV78" s="874"/>
      <c r="AW78" s="264"/>
      <c r="AX78" s="264"/>
      <c r="AY78" s="264"/>
      <c r="AZ78" s="264"/>
      <c r="BA78" s="265"/>
      <c r="BB78" s="1492" t="s">
        <v>20</v>
      </c>
      <c r="BC78" s="1493"/>
      <c r="BD78" s="1493"/>
      <c r="BE78" s="1493"/>
      <c r="BF78" s="1493"/>
      <c r="BG78" s="1493"/>
      <c r="BH78" s="1493"/>
      <c r="BI78" s="1493"/>
      <c r="BJ78" s="1493"/>
      <c r="BK78" s="1493"/>
      <c r="BL78" s="1493"/>
      <c r="BM78" s="1494"/>
      <c r="BN78" s="264"/>
      <c r="BO78" s="264"/>
      <c r="BP78" s="264"/>
      <c r="BQ78" s="1501" t="s">
        <v>367</v>
      </c>
      <c r="BR78" s="1501"/>
      <c r="BS78" s="1501"/>
      <c r="BT78" s="1501"/>
      <c r="BU78" s="1501"/>
      <c r="BV78" s="1501"/>
      <c r="BW78" s="1501"/>
      <c r="BX78" s="1501"/>
      <c r="BY78" s="1501"/>
      <c r="BZ78" s="1501"/>
      <c r="CA78" s="1501"/>
      <c r="CB78" s="1501"/>
      <c r="CC78" s="1501"/>
      <c r="CD78" s="1501"/>
      <c r="CE78" s="1501"/>
      <c r="CF78" s="1501"/>
      <c r="CG78" s="1501"/>
      <c r="CH78" s="1501"/>
      <c r="CI78" s="1501"/>
      <c r="CJ78" s="1501"/>
      <c r="CK78" s="1501"/>
      <c r="CL78" s="1501"/>
      <c r="CM78" s="1501"/>
      <c r="CN78" s="1501"/>
      <c r="CO78" s="1501"/>
      <c r="CP78" s="1501"/>
      <c r="CQ78" s="1501"/>
      <c r="CR78" s="1501"/>
      <c r="CS78" s="1501"/>
      <c r="CT78" s="1501"/>
      <c r="CU78" s="1501"/>
      <c r="CV78" s="1501"/>
      <c r="CW78" s="1501"/>
      <c r="CX78" s="3"/>
      <c r="CY78" s="3"/>
      <c r="CZ78" s="3"/>
      <c r="DA78" s="3"/>
      <c r="DB78" s="3"/>
      <c r="DC78" s="5"/>
      <c r="DF78" s="1569"/>
      <c r="DG78" s="1569"/>
    </row>
    <row r="79" spans="4:111" ht="8.25" customHeight="1">
      <c r="D79" s="1487"/>
      <c r="E79" s="1488"/>
      <c r="F79" s="1489"/>
      <c r="G79" s="307"/>
      <c r="H79" s="1490"/>
      <c r="I79" s="1490"/>
      <c r="J79" s="1490"/>
      <c r="K79" s="1490"/>
      <c r="L79" s="1490"/>
      <c r="M79" s="1490"/>
      <c r="N79" s="1490"/>
      <c r="O79" s="1490"/>
      <c r="P79" s="1490"/>
      <c r="Q79" s="308"/>
      <c r="R79" s="264"/>
      <c r="S79" s="264"/>
      <c r="T79" s="264"/>
      <c r="U79" s="264"/>
      <c r="V79" s="874"/>
      <c r="W79" s="874"/>
      <c r="X79" s="874"/>
      <c r="Y79" s="874"/>
      <c r="Z79" s="874"/>
      <c r="AA79" s="874"/>
      <c r="AB79" s="874"/>
      <c r="AC79" s="874"/>
      <c r="AD79" s="874"/>
      <c r="AE79" s="874"/>
      <c r="AF79" s="874"/>
      <c r="AG79" s="874"/>
      <c r="AH79" s="874"/>
      <c r="AI79" s="874"/>
      <c r="AJ79" s="874"/>
      <c r="AK79" s="874"/>
      <c r="AL79" s="874"/>
      <c r="AM79" s="874"/>
      <c r="AN79" s="874"/>
      <c r="AO79" s="874"/>
      <c r="AP79" s="874"/>
      <c r="AQ79" s="874"/>
      <c r="AR79" s="874"/>
      <c r="AS79" s="874"/>
      <c r="AT79" s="874"/>
      <c r="AU79" s="874"/>
      <c r="AV79" s="874"/>
      <c r="AW79" s="264"/>
      <c r="AX79" s="264"/>
      <c r="AY79" s="264"/>
      <c r="AZ79" s="264"/>
      <c r="BA79" s="265"/>
      <c r="BB79" s="1495"/>
      <c r="BC79" s="1496"/>
      <c r="BD79" s="1496"/>
      <c r="BE79" s="1496"/>
      <c r="BF79" s="1496"/>
      <c r="BG79" s="1496"/>
      <c r="BH79" s="1496"/>
      <c r="BI79" s="1496"/>
      <c r="BJ79" s="1496"/>
      <c r="BK79" s="1496"/>
      <c r="BL79" s="1496"/>
      <c r="BM79" s="1497"/>
      <c r="BN79" s="264"/>
      <c r="BO79" s="264"/>
      <c r="BP79" s="264"/>
      <c r="BQ79" s="874"/>
      <c r="BR79" s="874"/>
      <c r="BS79" s="874"/>
      <c r="BT79" s="874"/>
      <c r="BU79" s="874"/>
      <c r="BV79" s="874"/>
      <c r="BW79" s="874"/>
      <c r="BX79" s="874"/>
      <c r="BY79" s="874"/>
      <c r="BZ79" s="874"/>
      <c r="CA79" s="874"/>
      <c r="CB79" s="874"/>
      <c r="CC79" s="874"/>
      <c r="CD79" s="874"/>
      <c r="CE79" s="874"/>
      <c r="CF79" s="874"/>
      <c r="CG79" s="874"/>
      <c r="CH79" s="874"/>
      <c r="CI79" s="874"/>
      <c r="CJ79" s="874"/>
      <c r="CK79" s="874"/>
      <c r="CL79" s="874"/>
      <c r="CM79" s="874"/>
      <c r="CN79" s="874"/>
      <c r="CO79" s="874"/>
      <c r="CP79" s="874"/>
      <c r="CQ79" s="874"/>
      <c r="CR79" s="874"/>
      <c r="CS79" s="874"/>
      <c r="CT79" s="874"/>
      <c r="CU79" s="874"/>
      <c r="CV79" s="874"/>
      <c r="CW79" s="874"/>
      <c r="CX79" s="264"/>
      <c r="CY79" s="264"/>
      <c r="CZ79" s="264"/>
      <c r="DA79" s="264"/>
      <c r="DB79" s="264"/>
      <c r="DC79" s="265"/>
      <c r="DF79" s="1569"/>
      <c r="DG79" s="1569"/>
    </row>
    <row r="80" spans="4:111" ht="8.25" customHeight="1">
      <c r="D80" s="1487"/>
      <c r="E80" s="1488"/>
      <c r="F80" s="1489"/>
      <c r="G80" s="307"/>
      <c r="H80" s="1490"/>
      <c r="I80" s="1490"/>
      <c r="J80" s="1490"/>
      <c r="K80" s="1490"/>
      <c r="L80" s="1490"/>
      <c r="M80" s="1490"/>
      <c r="N80" s="1490"/>
      <c r="O80" s="1490"/>
      <c r="P80" s="1490"/>
      <c r="Q80" s="308"/>
      <c r="R80" s="277"/>
      <c r="S80" s="277"/>
      <c r="T80" s="277"/>
      <c r="U80" s="277"/>
      <c r="V80" s="1491"/>
      <c r="W80" s="1491"/>
      <c r="X80" s="1491"/>
      <c r="Y80" s="1491"/>
      <c r="Z80" s="1491"/>
      <c r="AA80" s="1491"/>
      <c r="AB80" s="1491"/>
      <c r="AC80" s="1491"/>
      <c r="AD80" s="1491"/>
      <c r="AE80" s="1491"/>
      <c r="AF80" s="1491"/>
      <c r="AG80" s="1491"/>
      <c r="AH80" s="1491"/>
      <c r="AI80" s="1491"/>
      <c r="AJ80" s="1491"/>
      <c r="AK80" s="1491"/>
      <c r="AL80" s="1491"/>
      <c r="AM80" s="1491"/>
      <c r="AN80" s="1491"/>
      <c r="AO80" s="1491"/>
      <c r="AP80" s="1491"/>
      <c r="AQ80" s="1491"/>
      <c r="AR80" s="1491"/>
      <c r="AS80" s="1491"/>
      <c r="AT80" s="1491"/>
      <c r="AU80" s="1491"/>
      <c r="AV80" s="1491"/>
      <c r="AW80" s="277"/>
      <c r="AX80" s="277"/>
      <c r="AY80" s="277"/>
      <c r="AZ80" s="277"/>
      <c r="BA80" s="280"/>
      <c r="BB80" s="1498"/>
      <c r="BC80" s="1499"/>
      <c r="BD80" s="1499"/>
      <c r="BE80" s="1499"/>
      <c r="BF80" s="1499"/>
      <c r="BG80" s="1499"/>
      <c r="BH80" s="1499"/>
      <c r="BI80" s="1499"/>
      <c r="BJ80" s="1499"/>
      <c r="BK80" s="1499"/>
      <c r="BL80" s="1499"/>
      <c r="BM80" s="1500"/>
      <c r="BN80" s="277"/>
      <c r="BO80" s="277"/>
      <c r="BP80" s="277"/>
      <c r="BQ80" s="1491"/>
      <c r="BR80" s="1491"/>
      <c r="BS80" s="1491"/>
      <c r="BT80" s="1491"/>
      <c r="BU80" s="1491"/>
      <c r="BV80" s="1491"/>
      <c r="BW80" s="1491"/>
      <c r="BX80" s="1491"/>
      <c r="BY80" s="1491"/>
      <c r="BZ80" s="1491"/>
      <c r="CA80" s="1491"/>
      <c r="CB80" s="1491"/>
      <c r="CC80" s="1491"/>
      <c r="CD80" s="1491"/>
      <c r="CE80" s="1491"/>
      <c r="CF80" s="1491"/>
      <c r="CG80" s="1491"/>
      <c r="CH80" s="1491"/>
      <c r="CI80" s="1491"/>
      <c r="CJ80" s="1491"/>
      <c r="CK80" s="1491"/>
      <c r="CL80" s="1491"/>
      <c r="CM80" s="1491"/>
      <c r="CN80" s="1491"/>
      <c r="CO80" s="1491"/>
      <c r="CP80" s="1491"/>
      <c r="CQ80" s="1491"/>
      <c r="CR80" s="1491"/>
      <c r="CS80" s="1491"/>
      <c r="CT80" s="1491"/>
      <c r="CU80" s="1491"/>
      <c r="CV80" s="1491"/>
      <c r="CW80" s="1491"/>
      <c r="CX80" s="277"/>
      <c r="CY80" s="277"/>
      <c r="CZ80" s="277"/>
      <c r="DA80" s="277"/>
      <c r="DB80" s="277"/>
      <c r="DC80" s="280"/>
      <c r="DF80" s="1569"/>
      <c r="DG80" s="1569"/>
    </row>
    <row r="81" spans="4:111" ht="8.25" customHeight="1">
      <c r="D81" s="1487"/>
      <c r="E81" s="1488"/>
      <c r="F81" s="1488"/>
      <c r="G81" s="1502" t="s">
        <v>365</v>
      </c>
      <c r="H81" s="1503"/>
      <c r="I81" s="1503"/>
      <c r="J81" s="1503"/>
      <c r="K81" s="1503"/>
      <c r="L81" s="1503"/>
      <c r="M81" s="1503"/>
      <c r="N81" s="1503"/>
      <c r="O81" s="1503"/>
      <c r="P81" s="1503"/>
      <c r="Q81" s="1504"/>
      <c r="R81" s="1453" t="s">
        <v>280</v>
      </c>
      <c r="S81" s="1453"/>
      <c r="T81" s="1453"/>
      <c r="U81" s="1453"/>
      <c r="V81" s="7"/>
      <c r="W81" s="7" t="s">
        <v>32</v>
      </c>
      <c r="X81" s="7"/>
      <c r="Y81" s="7"/>
      <c r="Z81" s="7" t="s">
        <v>33</v>
      </c>
      <c r="AA81" s="7"/>
      <c r="AB81" s="7"/>
      <c r="AC81" s="7" t="s">
        <v>34</v>
      </c>
      <c r="AD81" s="7"/>
      <c r="AE81" s="7"/>
      <c r="AF81" s="7" t="s">
        <v>35</v>
      </c>
      <c r="AG81" s="7"/>
      <c r="AH81" s="7"/>
      <c r="AI81" s="7" t="s">
        <v>32</v>
      </c>
      <c r="AJ81" s="7"/>
      <c r="AK81" s="7"/>
      <c r="AL81" s="7" t="s">
        <v>33</v>
      </c>
      <c r="AM81" s="7"/>
      <c r="AN81" s="7"/>
      <c r="AO81" s="7" t="s">
        <v>34</v>
      </c>
      <c r="AP81" s="7"/>
      <c r="AQ81" s="7"/>
      <c r="AR81" s="7" t="s">
        <v>36</v>
      </c>
      <c r="AS81" s="7"/>
      <c r="AT81" s="7"/>
      <c r="AU81" s="7" t="s">
        <v>32</v>
      </c>
      <c r="AV81" s="7"/>
      <c r="AW81" s="264"/>
      <c r="AX81" s="264"/>
      <c r="AY81" s="264"/>
      <c r="AZ81" s="264"/>
      <c r="BA81" s="265"/>
      <c r="BB81" s="1482" t="s">
        <v>280</v>
      </c>
      <c r="BC81" s="875"/>
      <c r="BD81" s="81"/>
      <c r="BE81" s="81"/>
      <c r="BF81" s="81"/>
      <c r="BG81" s="81"/>
      <c r="BH81" s="875" t="s">
        <v>45</v>
      </c>
      <c r="BI81" s="875"/>
      <c r="BJ81" s="875"/>
      <c r="BK81" s="875"/>
      <c r="BL81" s="875"/>
      <c r="BM81" s="876"/>
      <c r="BN81" s="1527" t="s">
        <v>280</v>
      </c>
      <c r="BO81" s="1453"/>
      <c r="BP81" s="1453"/>
      <c r="BQ81" s="1453"/>
      <c r="BR81" s="4"/>
      <c r="BS81" s="4" t="s">
        <v>33</v>
      </c>
      <c r="BT81" s="4"/>
      <c r="BU81" s="4"/>
      <c r="BV81" s="4" t="s">
        <v>34</v>
      </c>
      <c r="BW81" s="4"/>
      <c r="BX81" s="4"/>
      <c r="BY81" s="4" t="s">
        <v>35</v>
      </c>
      <c r="BZ81" s="4"/>
      <c r="CA81" s="4"/>
      <c r="CB81" s="4" t="s">
        <v>32</v>
      </c>
      <c r="CC81" s="4"/>
      <c r="CD81" s="4"/>
      <c r="CE81" s="4" t="s">
        <v>33</v>
      </c>
      <c r="CF81" s="4"/>
      <c r="CG81" s="4"/>
      <c r="CH81" s="4" t="s">
        <v>34</v>
      </c>
      <c r="CI81" s="4"/>
      <c r="CJ81" s="4"/>
      <c r="CK81" s="4" t="s">
        <v>36</v>
      </c>
      <c r="CL81" s="4"/>
      <c r="CM81" s="4"/>
      <c r="CN81" s="4" t="s">
        <v>32</v>
      </c>
      <c r="CO81" s="4"/>
      <c r="CP81" s="4"/>
      <c r="CQ81" s="4" t="s">
        <v>33</v>
      </c>
      <c r="CR81" s="4"/>
      <c r="CS81" s="4"/>
      <c r="CT81" s="4" t="s">
        <v>34</v>
      </c>
      <c r="CU81" s="4"/>
      <c r="CV81" s="4"/>
      <c r="CW81" s="4" t="s">
        <v>28</v>
      </c>
      <c r="CX81" s="4"/>
      <c r="CY81" s="264"/>
      <c r="CZ81" s="264"/>
      <c r="DA81" s="264"/>
      <c r="DB81" s="264"/>
      <c r="DC81" s="265"/>
      <c r="DF81" s="1569"/>
      <c r="DG81" s="1569"/>
    </row>
    <row r="82" spans="4:111" ht="8.25" customHeight="1">
      <c r="D82" s="1487"/>
      <c r="E82" s="1488"/>
      <c r="F82" s="1488"/>
      <c r="G82" s="1505"/>
      <c r="H82" s="1506"/>
      <c r="I82" s="1506"/>
      <c r="J82" s="1506"/>
      <c r="K82" s="1506"/>
      <c r="L82" s="1506"/>
      <c r="M82" s="1506"/>
      <c r="N82" s="1506"/>
      <c r="O82" s="1506"/>
      <c r="P82" s="1506"/>
      <c r="Q82" s="1507"/>
      <c r="R82" s="1454"/>
      <c r="S82" s="1454"/>
      <c r="T82" s="1454"/>
      <c r="U82" s="1454"/>
      <c r="V82" s="1393" t="str">
        <f>IF(ISERROR(MID('保険料計算シート（非表示）'!E13,LEN('保険料計算シート（非表示）'!E13)-8,1)),"",MID('保険料計算シート（非表示）'!E13,LEN('保険料計算シート（非表示）'!E13)-8,1))</f>
        <v/>
      </c>
      <c r="W82" s="1511"/>
      <c r="X82" s="1512"/>
      <c r="Y82" s="1055" t="str">
        <f>IF(ISERROR(MID('保険料計算シート（非表示）'!E13,LEN('保険料計算シート（非表示）'!E13)-7,1)),"",MID('保険料計算シート（非表示）'!E13,LEN('保険料計算シート（非表示）'!E13)-7,1))</f>
        <v/>
      </c>
      <c r="Z82" s="1055"/>
      <c r="AA82" s="1055"/>
      <c r="AB82" s="1055" t="str">
        <f>IF(ISERROR(MID('保険料計算シート（非表示）'!E13,LEN('保険料計算シート（非表示）'!E13)-6,1)),"",MID('保険料計算シート（非表示）'!E13,LEN('保険料計算シート（非表示）'!E13)-6,1))</f>
        <v/>
      </c>
      <c r="AC82" s="1055"/>
      <c r="AD82" s="1055"/>
      <c r="AE82" s="1055" t="str">
        <f>IF(ISERROR(MID('保険料計算シート（非表示）'!E13,LEN('保険料計算シート（非表示）'!E13)-5,1)),"",MID('保険料計算シート（非表示）'!E13,LEN('保険料計算シート（非表示）'!E13)-5,1))</f>
        <v/>
      </c>
      <c r="AF82" s="1055"/>
      <c r="AG82" s="1055"/>
      <c r="AH82" s="1055" t="str">
        <f>IF(ISERROR(MID('保険料計算シート（非表示）'!E13,LEN('保険料計算シート（非表示）'!E13)-4,1)),"",MID('保険料計算シート（非表示）'!E13,LEN('保険料計算シート（非表示）'!E13)-4,1))</f>
        <v/>
      </c>
      <c r="AI82" s="1055"/>
      <c r="AJ82" s="1055"/>
      <c r="AK82" s="1055" t="str">
        <f>IF(ISERROR(MID('保険料計算シート（非表示）'!E13,LEN('保険料計算シート（非表示）'!E13)-3,1)),"",MID('保険料計算シート（非表示）'!E13,LEN('保険料計算シート（非表示）'!E13)-3,1))</f>
        <v/>
      </c>
      <c r="AL82" s="1055"/>
      <c r="AM82" s="1055"/>
      <c r="AN82" s="1055" t="str">
        <f>IF(ISERROR(MID('保険料計算シート（非表示）'!E13,LEN('保険料計算シート（非表示）'!E13)-2,1)),"",MID('保険料計算シート（非表示）'!E13,LEN('保険料計算シート（非表示）'!E13)-2,1))</f>
        <v/>
      </c>
      <c r="AO82" s="1055"/>
      <c r="AP82" s="1055"/>
      <c r="AQ82" s="1055" t="str">
        <f>IF(ISERROR(MID('保険料計算シート（非表示）'!E13,LEN('保険料計算シート（非表示）'!E13)-1,1)),"",MID('保険料計算シート（非表示）'!E13,LEN('保険料計算シート（非表示）'!E13)-1,1))</f>
        <v/>
      </c>
      <c r="AR82" s="1055"/>
      <c r="AS82" s="1055"/>
      <c r="AT82" s="1055" t="str">
        <f>IF('保険料計算シート（非表示）'!E13=0,"",IF(ISERROR(MID('保険料計算シート（非表示）'!E13,LEN('保険料計算シート（非表示）'!E13),1)),"",MID('保険料計算シート（非表示）'!E13,LEN('保険料計算シート（非表示）'!E13),1)))</f>
        <v/>
      </c>
      <c r="AU82" s="1055"/>
      <c r="AV82" s="1068"/>
      <c r="AW82" s="1060"/>
      <c r="AX82" s="1061"/>
      <c r="AY82" s="264"/>
      <c r="AZ82" s="264"/>
      <c r="BA82" s="265"/>
      <c r="BB82" s="1483"/>
      <c r="BC82" s="877"/>
      <c r="BD82" s="81"/>
      <c r="BE82" s="81"/>
      <c r="BF82" s="81"/>
      <c r="BG82" s="81"/>
      <c r="BH82" s="877"/>
      <c r="BI82" s="877"/>
      <c r="BJ82" s="877"/>
      <c r="BK82" s="877"/>
      <c r="BL82" s="877"/>
      <c r="BM82" s="878"/>
      <c r="BN82" s="1528"/>
      <c r="BO82" s="1454"/>
      <c r="BP82" s="1454"/>
      <c r="BQ82" s="1454"/>
      <c r="BR82" s="1073" t="str">
        <f>IF(ISERROR(MID('保険料計算シート（非表示）'!G13,LEN('保険料計算シート（非表示）'!G13)-10,1)),"",MID('保険料計算シート（非表示）'!G13,LEN('保険料計算シート（非表示）'!G13)-10,1))</f>
        <v/>
      </c>
      <c r="BS82" s="1074"/>
      <c r="BT82" s="1074"/>
      <c r="BU82" s="1055" t="str">
        <f>IF(ISERROR(MID('保険料計算シート（非表示）'!G13,LEN('保険料計算シート（非表示）'!G13)-9,1)),"",MID('保険料計算シート（非表示）'!G13,LEN('保険料計算シート（非表示）'!G13)-9,1))</f>
        <v/>
      </c>
      <c r="BV82" s="1055"/>
      <c r="BW82" s="1055"/>
      <c r="BX82" s="1063" t="str">
        <f>IF(ISERROR(MID('保険料計算シート（非表示）'!G13,LEN('保険料計算シート（非表示）'!G13)-8,1)),"",MID('保険料計算シート（非表示）'!G13,LEN('保険料計算シート（非表示）'!G13)-8,1))</f>
        <v/>
      </c>
      <c r="BY82" s="1055"/>
      <c r="BZ82" s="1055"/>
      <c r="CA82" s="1055" t="str">
        <f>IF(ISERROR(MID('保険料計算シート（非表示）'!G13,LEN('保険料計算シート（非表示）'!G13)-7,1)),"",MID('保険料計算シート（非表示）'!G13,LEN('保険料計算シート（非表示）'!G13)-7,1))</f>
        <v/>
      </c>
      <c r="CB82" s="1055"/>
      <c r="CC82" s="1055"/>
      <c r="CD82" s="1055" t="str">
        <f>IF(ISERROR(MID('保険料計算シート（非表示）'!G13,LEN('保険料計算シート（非表示）'!G13)-6,1)),"",MID('保険料計算シート（非表示）'!G13,LEN('保険料計算シート（非表示）'!G13)-6,1))</f>
        <v/>
      </c>
      <c r="CE82" s="1055"/>
      <c r="CF82" s="1055"/>
      <c r="CG82" s="1055" t="str">
        <f>IF(ISERROR(MID('保険料計算シート（非表示）'!G13,LEN('保険料計算シート（非表示）'!G13)-5,1)),"",MID('保険料計算シート（非表示）'!G13,LEN('保険料計算シート（非表示）'!G13)-5,1))</f>
        <v/>
      </c>
      <c r="CH82" s="1055"/>
      <c r="CI82" s="1055"/>
      <c r="CJ82" s="1055" t="str">
        <f>IF(ISERROR(MID('保険料計算シート（非表示）'!G13,LEN('保険料計算シート（非表示）'!G13)-4,1)),"",MID('保険料計算シート（非表示）'!G13,LEN('保険料計算シート（非表示）'!G13)-4,1))</f>
        <v/>
      </c>
      <c r="CK82" s="1055"/>
      <c r="CL82" s="1055"/>
      <c r="CM82" s="1055" t="str">
        <f>IF(ISERROR(MID('保険料計算シート（非表示）'!G13,LEN('保険料計算シート（非表示）'!G13)-3,1)),"",MID('保険料計算シート（非表示）'!G13,LEN('保険料計算シート（非表示）'!G13)-3,1))</f>
        <v/>
      </c>
      <c r="CN82" s="1055"/>
      <c r="CO82" s="1055"/>
      <c r="CP82" s="1055" t="str">
        <f>IF(ISERROR(MID('保険料計算シート（非表示）'!G13,LEN('保険料計算シート（非表示）'!G13)-2,1)),"",MID('保険料計算シート（非表示）'!G13,LEN('保険料計算シート（非表示）'!G13)-2,1))</f>
        <v/>
      </c>
      <c r="CQ82" s="1055"/>
      <c r="CR82" s="1055"/>
      <c r="CS82" s="1055" t="str">
        <f>IF(ISERROR(MID('保険料計算シート（非表示）'!G13,LEN('保険料計算シート（非表示）'!G13)-1,1)),"",MID('保険料計算シート（非表示）'!G13,LEN('保険料計算シート（非表示）'!G13)-1,1))</f>
        <v/>
      </c>
      <c r="CT82" s="1055"/>
      <c r="CU82" s="1055"/>
      <c r="CV82" s="1055" t="str">
        <f>IF('保険料計算シート（非表示）'!G13=0,"",IF(ISERROR(MID('保険料計算シート（非表示）'!G13,LEN('保険料計算シート（非表示）'!G13),1)),"",MID('保険料計算シート（非表示）'!G13,LEN('保険料計算シート（非表示）'!G13),1)))</f>
        <v/>
      </c>
      <c r="CW82" s="1055"/>
      <c r="CX82" s="1068"/>
      <c r="CY82" s="1060"/>
      <c r="CZ82" s="1061"/>
      <c r="DA82" s="264"/>
      <c r="DB82" s="264"/>
      <c r="DC82" s="265"/>
      <c r="DF82" s="1569"/>
      <c r="DG82" s="1569"/>
    </row>
    <row r="83" spans="4:111" ht="8.25" customHeight="1">
      <c r="D83" s="1487"/>
      <c r="E83" s="1488"/>
      <c r="F83" s="1488"/>
      <c r="G83" s="1505"/>
      <c r="H83" s="1506"/>
      <c r="I83" s="1506"/>
      <c r="J83" s="1506"/>
      <c r="K83" s="1506"/>
      <c r="L83" s="1506"/>
      <c r="M83" s="1506"/>
      <c r="N83" s="1506"/>
      <c r="O83" s="1506"/>
      <c r="P83" s="1506"/>
      <c r="Q83" s="1507"/>
      <c r="R83" s="1454"/>
      <c r="S83" s="1454"/>
      <c r="T83" s="1454"/>
      <c r="U83" s="1454"/>
      <c r="V83" s="1513"/>
      <c r="W83" s="1514"/>
      <c r="X83" s="1515"/>
      <c r="Y83" s="1055"/>
      <c r="Z83" s="1055"/>
      <c r="AA83" s="1055"/>
      <c r="AB83" s="1055"/>
      <c r="AC83" s="1055"/>
      <c r="AD83" s="1055"/>
      <c r="AE83" s="1055"/>
      <c r="AF83" s="1055"/>
      <c r="AG83" s="1055"/>
      <c r="AH83" s="1055"/>
      <c r="AI83" s="1055"/>
      <c r="AJ83" s="1055"/>
      <c r="AK83" s="1055"/>
      <c r="AL83" s="1055"/>
      <c r="AM83" s="1055"/>
      <c r="AN83" s="1055"/>
      <c r="AO83" s="1055"/>
      <c r="AP83" s="1055"/>
      <c r="AQ83" s="1055"/>
      <c r="AR83" s="1055"/>
      <c r="AS83" s="1055"/>
      <c r="AT83" s="1055"/>
      <c r="AU83" s="1055"/>
      <c r="AV83" s="1068"/>
      <c r="AW83" s="1062"/>
      <c r="AX83" s="1061"/>
      <c r="AY83" s="264"/>
      <c r="AZ83" s="264"/>
      <c r="BA83" s="265"/>
      <c r="BB83" s="1475">
        <f>IF(算定基礎賃金集計表!CO67=算定基礎賃金集計表!DB78,BB88+BB103,IF(算定基礎賃金集計表!CO67=0,BB103,IF(算定基礎賃金集計表!DB78=0,BB88,BB88+BB103)))</f>
        <v>0</v>
      </c>
      <c r="BC83" s="1476"/>
      <c r="BD83" s="1476"/>
      <c r="BE83" s="1476"/>
      <c r="BF83" s="1476"/>
      <c r="BG83" s="1476"/>
      <c r="BH83" s="1476"/>
      <c r="BI83" s="1476"/>
      <c r="BJ83" s="1476"/>
      <c r="BK83" s="1476"/>
      <c r="BL83" s="1476"/>
      <c r="BM83" s="1477"/>
      <c r="BN83" s="1528"/>
      <c r="BO83" s="1454"/>
      <c r="BP83" s="1454"/>
      <c r="BQ83" s="1454"/>
      <c r="BR83" s="1073"/>
      <c r="BS83" s="1074"/>
      <c r="BT83" s="1074"/>
      <c r="BU83" s="1055"/>
      <c r="BV83" s="1055"/>
      <c r="BW83" s="1055"/>
      <c r="BX83" s="1063"/>
      <c r="BY83" s="1055"/>
      <c r="BZ83" s="1055"/>
      <c r="CA83" s="1055"/>
      <c r="CB83" s="1055"/>
      <c r="CC83" s="1055"/>
      <c r="CD83" s="1055"/>
      <c r="CE83" s="1055"/>
      <c r="CF83" s="1055"/>
      <c r="CG83" s="1055"/>
      <c r="CH83" s="1055"/>
      <c r="CI83" s="1055"/>
      <c r="CJ83" s="1055"/>
      <c r="CK83" s="1055"/>
      <c r="CL83" s="1055"/>
      <c r="CM83" s="1055"/>
      <c r="CN83" s="1055"/>
      <c r="CO83" s="1055"/>
      <c r="CP83" s="1055"/>
      <c r="CQ83" s="1055"/>
      <c r="CR83" s="1055"/>
      <c r="CS83" s="1055"/>
      <c r="CT83" s="1055"/>
      <c r="CU83" s="1055"/>
      <c r="CV83" s="1055"/>
      <c r="CW83" s="1055"/>
      <c r="CX83" s="1068"/>
      <c r="CY83" s="1062"/>
      <c r="CZ83" s="1061"/>
      <c r="DA83" s="264"/>
      <c r="DB83" s="264"/>
      <c r="DC83" s="265"/>
      <c r="DF83" s="1569"/>
      <c r="DG83" s="1569"/>
    </row>
    <row r="84" spans="4:111" ht="8.25" customHeight="1">
      <c r="D84" s="1487"/>
      <c r="E84" s="1488"/>
      <c r="F84" s="1488"/>
      <c r="G84" s="1505"/>
      <c r="H84" s="1506"/>
      <c r="I84" s="1506"/>
      <c r="J84" s="1506"/>
      <c r="K84" s="1506"/>
      <c r="L84" s="1506"/>
      <c r="M84" s="1506"/>
      <c r="N84" s="1506"/>
      <c r="O84" s="1506"/>
      <c r="P84" s="1506"/>
      <c r="Q84" s="1507"/>
      <c r="R84" s="1454"/>
      <c r="S84" s="1454"/>
      <c r="T84" s="1454"/>
      <c r="U84" s="1454"/>
      <c r="V84" s="1227"/>
      <c r="W84" s="1228"/>
      <c r="X84" s="1229"/>
      <c r="Y84" s="1055"/>
      <c r="Z84" s="1055"/>
      <c r="AA84" s="1055"/>
      <c r="AB84" s="1055"/>
      <c r="AC84" s="1055"/>
      <c r="AD84" s="1055"/>
      <c r="AE84" s="1055"/>
      <c r="AF84" s="1055"/>
      <c r="AG84" s="1055"/>
      <c r="AH84" s="1055"/>
      <c r="AI84" s="1055"/>
      <c r="AJ84" s="1055"/>
      <c r="AK84" s="1055"/>
      <c r="AL84" s="1055"/>
      <c r="AM84" s="1055"/>
      <c r="AN84" s="1055"/>
      <c r="AO84" s="1055"/>
      <c r="AP84" s="1055"/>
      <c r="AQ84" s="1055"/>
      <c r="AR84" s="1055"/>
      <c r="AS84" s="1055"/>
      <c r="AT84" s="1055"/>
      <c r="AU84" s="1055"/>
      <c r="AV84" s="1068"/>
      <c r="AW84" s="1062"/>
      <c r="AX84" s="1061"/>
      <c r="AY84" s="1202" t="s">
        <v>25</v>
      </c>
      <c r="AZ84" s="1202"/>
      <c r="BA84" s="1461"/>
      <c r="BB84" s="1478"/>
      <c r="BC84" s="1476"/>
      <c r="BD84" s="1476"/>
      <c r="BE84" s="1476"/>
      <c r="BF84" s="1476"/>
      <c r="BG84" s="1476"/>
      <c r="BH84" s="1476"/>
      <c r="BI84" s="1476"/>
      <c r="BJ84" s="1476"/>
      <c r="BK84" s="1476"/>
      <c r="BL84" s="1476"/>
      <c r="BM84" s="1477"/>
      <c r="BN84" s="1528"/>
      <c r="BO84" s="1454"/>
      <c r="BP84" s="1454"/>
      <c r="BQ84" s="1454"/>
      <c r="BR84" s="1073"/>
      <c r="BS84" s="1074"/>
      <c r="BT84" s="1074"/>
      <c r="BU84" s="1055"/>
      <c r="BV84" s="1055"/>
      <c r="BW84" s="1055"/>
      <c r="BX84" s="1063"/>
      <c r="BY84" s="1055"/>
      <c r="BZ84" s="1055"/>
      <c r="CA84" s="1055"/>
      <c r="CB84" s="1055"/>
      <c r="CC84" s="1055"/>
      <c r="CD84" s="1055"/>
      <c r="CE84" s="1055"/>
      <c r="CF84" s="1055"/>
      <c r="CG84" s="1055"/>
      <c r="CH84" s="1055"/>
      <c r="CI84" s="1055"/>
      <c r="CJ84" s="1055"/>
      <c r="CK84" s="1055"/>
      <c r="CL84" s="1055"/>
      <c r="CM84" s="1055"/>
      <c r="CN84" s="1055"/>
      <c r="CO84" s="1055"/>
      <c r="CP84" s="1055"/>
      <c r="CQ84" s="1055"/>
      <c r="CR84" s="1055"/>
      <c r="CS84" s="1055"/>
      <c r="CT84" s="1055"/>
      <c r="CU84" s="1055"/>
      <c r="CV84" s="1055"/>
      <c r="CW84" s="1055"/>
      <c r="CX84" s="1068"/>
      <c r="CY84" s="1062"/>
      <c r="CZ84" s="1061"/>
      <c r="DA84" s="1061" t="s">
        <v>28</v>
      </c>
      <c r="DB84" s="1061"/>
      <c r="DC84" s="265"/>
      <c r="DF84" s="1569"/>
      <c r="DG84" s="1569"/>
    </row>
    <row r="85" spans="4:111" ht="8.25" customHeight="1">
      <c r="D85" s="1487"/>
      <c r="E85" s="1488"/>
      <c r="F85" s="1488"/>
      <c r="G85" s="1508"/>
      <c r="H85" s="1509"/>
      <c r="I85" s="1509"/>
      <c r="J85" s="1509"/>
      <c r="K85" s="1509"/>
      <c r="L85" s="1509"/>
      <c r="M85" s="1509"/>
      <c r="N85" s="1509"/>
      <c r="O85" s="1509"/>
      <c r="P85" s="1509"/>
      <c r="Q85" s="1510"/>
      <c r="R85" s="1455"/>
      <c r="S85" s="1455"/>
      <c r="T85" s="1455"/>
      <c r="U85" s="1455"/>
      <c r="V85" s="264"/>
      <c r="W85" s="264"/>
      <c r="X85" s="264"/>
      <c r="Y85" s="264"/>
      <c r="Z85" s="264"/>
      <c r="AA85" s="264"/>
      <c r="AB85" s="264"/>
      <c r="AC85" s="264"/>
      <c r="AD85" s="1067" t="s">
        <v>263</v>
      </c>
      <c r="AE85" s="1067"/>
      <c r="AF85" s="264"/>
      <c r="AG85" s="264"/>
      <c r="AH85" s="264"/>
      <c r="AI85" s="264"/>
      <c r="AJ85" s="264"/>
      <c r="AK85" s="264"/>
      <c r="AL85" s="264"/>
      <c r="AM85" s="1067" t="s">
        <v>263</v>
      </c>
      <c r="AN85" s="1067"/>
      <c r="AO85" s="264"/>
      <c r="AP85" s="264"/>
      <c r="AQ85" s="264"/>
      <c r="AR85" s="264"/>
      <c r="AS85" s="264"/>
      <c r="AT85" s="264"/>
      <c r="AU85" s="264"/>
      <c r="AV85" s="264"/>
      <c r="AW85" s="264"/>
      <c r="AX85" s="264"/>
      <c r="AY85" s="1202"/>
      <c r="AZ85" s="1202"/>
      <c r="BA85" s="1461"/>
      <c r="BB85" s="1479"/>
      <c r="BC85" s="1480"/>
      <c r="BD85" s="1480"/>
      <c r="BE85" s="1480"/>
      <c r="BF85" s="1480"/>
      <c r="BG85" s="1480"/>
      <c r="BH85" s="1480"/>
      <c r="BI85" s="1480"/>
      <c r="BJ85" s="1480"/>
      <c r="BK85" s="1480"/>
      <c r="BL85" s="1480"/>
      <c r="BM85" s="1481"/>
      <c r="BN85" s="1529"/>
      <c r="BO85" s="1455"/>
      <c r="BP85" s="1455"/>
      <c r="BQ85" s="1455"/>
      <c r="BR85" s="278"/>
      <c r="BS85" s="278"/>
      <c r="BT85" s="278"/>
      <c r="BU85" s="278"/>
      <c r="BV85" s="278"/>
      <c r="BW85" s="1067" t="s">
        <v>263</v>
      </c>
      <c r="BX85" s="1067"/>
      <c r="BY85" s="277"/>
      <c r="BZ85" s="277"/>
      <c r="CA85" s="277"/>
      <c r="CB85" s="277"/>
      <c r="CC85" s="277"/>
      <c r="CD85" s="277"/>
      <c r="CE85" s="277"/>
      <c r="CF85" s="1067" t="s">
        <v>263</v>
      </c>
      <c r="CG85" s="1067"/>
      <c r="CH85" s="277"/>
      <c r="CI85" s="277"/>
      <c r="CJ85" s="277"/>
      <c r="CK85" s="277"/>
      <c r="CL85" s="277"/>
      <c r="CM85" s="277"/>
      <c r="CN85" s="277"/>
      <c r="CO85" s="1067" t="s">
        <v>263</v>
      </c>
      <c r="CP85" s="1067"/>
      <c r="CQ85" s="277"/>
      <c r="CR85" s="277"/>
      <c r="CS85" s="277"/>
      <c r="CT85" s="277"/>
      <c r="CU85" s="277"/>
      <c r="CV85" s="277"/>
      <c r="CW85" s="277"/>
      <c r="CX85" s="277"/>
      <c r="CY85" s="264"/>
      <c r="CZ85" s="264"/>
      <c r="DA85" s="1065"/>
      <c r="DB85" s="1065"/>
      <c r="DC85" s="280"/>
      <c r="DF85" s="1569"/>
      <c r="DG85" s="1569"/>
    </row>
    <row r="86" spans="4:111" ht="8.25" customHeight="1">
      <c r="D86" s="1487"/>
      <c r="E86" s="1488"/>
      <c r="F86" s="1488"/>
      <c r="G86" s="1465" t="s">
        <v>44</v>
      </c>
      <c r="H86" s="1466"/>
      <c r="I86" s="1466"/>
      <c r="J86" s="1466"/>
      <c r="K86" s="1466"/>
      <c r="L86" s="1466"/>
      <c r="M86" s="1466"/>
      <c r="N86" s="1466"/>
      <c r="O86" s="1466"/>
      <c r="P86" s="1466"/>
      <c r="Q86" s="1467"/>
      <c r="R86" s="1453" t="s">
        <v>282</v>
      </c>
      <c r="S86" s="1453"/>
      <c r="T86" s="1453"/>
      <c r="U86" s="1453"/>
      <c r="V86" s="4"/>
      <c r="W86" s="4" t="s">
        <v>264</v>
      </c>
      <c r="X86" s="4"/>
      <c r="Y86" s="4"/>
      <c r="Z86" s="4" t="s">
        <v>265</v>
      </c>
      <c r="AA86" s="4"/>
      <c r="AB86" s="4"/>
      <c r="AC86" s="4" t="s">
        <v>266</v>
      </c>
      <c r="AD86" s="4"/>
      <c r="AE86" s="4"/>
      <c r="AF86" s="4" t="s">
        <v>267</v>
      </c>
      <c r="AG86" s="4"/>
      <c r="AH86" s="4"/>
      <c r="AI86" s="4" t="s">
        <v>264</v>
      </c>
      <c r="AJ86" s="4"/>
      <c r="AK86" s="4"/>
      <c r="AL86" s="4" t="s">
        <v>265</v>
      </c>
      <c r="AM86" s="4"/>
      <c r="AN86" s="4"/>
      <c r="AO86" s="4" t="s">
        <v>266</v>
      </c>
      <c r="AP86" s="4"/>
      <c r="AQ86" s="4"/>
      <c r="AR86" s="4" t="s">
        <v>268</v>
      </c>
      <c r="AS86" s="4"/>
      <c r="AT86" s="4"/>
      <c r="AU86" s="4" t="s">
        <v>264</v>
      </c>
      <c r="AV86" s="4"/>
      <c r="AW86" s="3"/>
      <c r="AX86" s="3"/>
      <c r="AY86" s="3"/>
      <c r="AZ86" s="3"/>
      <c r="BA86" s="5"/>
      <c r="BB86" s="1440" t="s">
        <v>282</v>
      </c>
      <c r="BC86" s="1441"/>
      <c r="BD86" s="98"/>
      <c r="BE86" s="98"/>
      <c r="BF86" s="98"/>
      <c r="BG86" s="98"/>
      <c r="BH86" s="1441" t="s">
        <v>45</v>
      </c>
      <c r="BI86" s="1441"/>
      <c r="BJ86" s="1441"/>
      <c r="BK86" s="1441"/>
      <c r="BL86" s="1441"/>
      <c r="BM86" s="1459"/>
      <c r="BN86" s="1454" t="s">
        <v>282</v>
      </c>
      <c r="BO86" s="1454"/>
      <c r="BP86" s="1454"/>
      <c r="BQ86" s="1454"/>
      <c r="BR86" s="7"/>
      <c r="BS86" s="7" t="s">
        <v>265</v>
      </c>
      <c r="BT86" s="7"/>
      <c r="BU86" s="7"/>
      <c r="BV86" s="7" t="s">
        <v>266</v>
      </c>
      <c r="BW86" s="7"/>
      <c r="BX86" s="7"/>
      <c r="BY86" s="7" t="s">
        <v>267</v>
      </c>
      <c r="BZ86" s="7"/>
      <c r="CA86" s="7"/>
      <c r="CB86" s="7" t="s">
        <v>264</v>
      </c>
      <c r="CC86" s="7"/>
      <c r="CD86" s="7"/>
      <c r="CE86" s="7" t="s">
        <v>265</v>
      </c>
      <c r="CF86" s="7"/>
      <c r="CG86" s="7"/>
      <c r="CH86" s="7" t="s">
        <v>266</v>
      </c>
      <c r="CI86" s="7"/>
      <c r="CJ86" s="7"/>
      <c r="CK86" s="7" t="s">
        <v>268</v>
      </c>
      <c r="CL86" s="7"/>
      <c r="CM86" s="7"/>
      <c r="CN86" s="7" t="s">
        <v>264</v>
      </c>
      <c r="CO86" s="7"/>
      <c r="CP86" s="7"/>
      <c r="CQ86" s="7" t="s">
        <v>265</v>
      </c>
      <c r="CR86" s="7"/>
      <c r="CS86" s="7"/>
      <c r="CT86" s="7" t="s">
        <v>266</v>
      </c>
      <c r="CU86" s="7"/>
      <c r="CV86" s="7"/>
      <c r="CW86" s="7" t="s">
        <v>269</v>
      </c>
      <c r="CX86" s="7"/>
      <c r="CY86" s="3"/>
      <c r="CZ86" s="3"/>
      <c r="DA86" s="3"/>
      <c r="DB86" s="3"/>
      <c r="DC86" s="5"/>
      <c r="DF86" s="1569"/>
      <c r="DG86" s="1569"/>
    </row>
    <row r="87" spans="4:111" ht="8.25" customHeight="1">
      <c r="D87" s="1487"/>
      <c r="E87" s="1488"/>
      <c r="F87" s="1488"/>
      <c r="G87" s="1468"/>
      <c r="H87" s="1469"/>
      <c r="I87" s="1469"/>
      <c r="J87" s="1469"/>
      <c r="K87" s="1469"/>
      <c r="L87" s="1469"/>
      <c r="M87" s="1469"/>
      <c r="N87" s="1469"/>
      <c r="O87" s="1469"/>
      <c r="P87" s="1469"/>
      <c r="Q87" s="1470"/>
      <c r="R87" s="1454"/>
      <c r="S87" s="1454"/>
      <c r="T87" s="1454"/>
      <c r="U87" s="1454"/>
      <c r="V87" s="1073" t="str">
        <f>IF(ISERROR(MID('保険料計算シート（非表示）'!E14,LEN('保険料計算シート（非表示）'!E14)-8,1)),"",MID('保険料計算シート（非表示）'!E14,LEN('保険料計算シート（非表示）'!E14)-8,1))</f>
        <v/>
      </c>
      <c r="W87" s="1074"/>
      <c r="X87" s="1074"/>
      <c r="Y87" s="1055" t="str">
        <f>IF(ISERROR(MID('保険料計算シート（非表示）'!E14,LEN('保険料計算シート（非表示）'!E14)-7,1)),"",MID('保険料計算シート（非表示）'!E14,LEN('保険料計算シート（非表示）'!E14)-7,1))</f>
        <v/>
      </c>
      <c r="Z87" s="1055"/>
      <c r="AA87" s="1055"/>
      <c r="AB87" s="1055" t="str">
        <f>IF(ISERROR(MID('保険料計算シート（非表示）'!E14,LEN('保険料計算シート（非表示）'!E14)-6,1)),"",MID('保険料計算シート（非表示）'!E14,LEN('保険料計算シート（非表示）'!E14)-6,1))</f>
        <v/>
      </c>
      <c r="AC87" s="1055"/>
      <c r="AD87" s="1055"/>
      <c r="AE87" s="1055" t="str">
        <f>IF(ISERROR(MID('保険料計算シート（非表示）'!E14,LEN('保険料計算シート（非表示）'!E14)-5,1)),"",MID('保険料計算シート（非表示）'!E14,LEN('保険料計算シート（非表示）'!E14)-5,1))</f>
        <v/>
      </c>
      <c r="AF87" s="1055"/>
      <c r="AG87" s="1055"/>
      <c r="AH87" s="1055" t="str">
        <f>IF(ISERROR(MID('保険料計算シート（非表示）'!E14,LEN('保険料計算シート（非表示）'!E14)-4,1)),"",MID('保険料計算シート（非表示）'!E14,LEN('保険料計算シート（非表示）'!E14)-4,1))</f>
        <v/>
      </c>
      <c r="AI87" s="1055"/>
      <c r="AJ87" s="1055"/>
      <c r="AK87" s="1055" t="str">
        <f>IF(ISERROR(MID('保険料計算シート（非表示）'!E14,LEN('保険料計算シート（非表示）'!E14)-3,1)),"",MID('保険料計算シート（非表示）'!E14,LEN('保険料計算シート（非表示）'!E14)-3,1))</f>
        <v/>
      </c>
      <c r="AL87" s="1055"/>
      <c r="AM87" s="1055"/>
      <c r="AN87" s="1516" t="str">
        <f>IF(ISERROR(MID('保険料計算シート（非表示）'!E14,LEN('保険料計算シート（非表示）'!E14)-2,1)),"",MID('保険料計算シート（非表示）'!E14,LEN('保険料計算シート（非表示）'!E14)-2,1))</f>
        <v/>
      </c>
      <c r="AO87" s="1285"/>
      <c r="AP87" s="1517"/>
      <c r="AQ87" s="1055" t="str">
        <f>IF(ISERROR(MID('保険料計算シート（非表示）'!E14,LEN('保険料計算シート（非表示）'!E14)-1,1)),"",MID('保険料計算シート（非表示）'!E14,LEN('保険料計算シート（非表示）'!E14)-1,1))</f>
        <v/>
      </c>
      <c r="AR87" s="1055"/>
      <c r="AS87" s="1055"/>
      <c r="AT87" s="1055" t="str">
        <f>IF('保険料計算シート（非表示）'!E14=0,"",IF(ISERROR(MID('保険料計算シート（非表示）'!E14,LEN('保険料計算シート（非表示）'!E14),1)),"",MID('保険料計算シート（非表示）'!E14,LEN('保険料計算シート（非表示）'!E14),1)))</f>
        <v/>
      </c>
      <c r="AU87" s="1055"/>
      <c r="AV87" s="1068"/>
      <c r="AW87" s="1060"/>
      <c r="AX87" s="1061"/>
      <c r="AY87" s="264"/>
      <c r="AZ87" s="264"/>
      <c r="BA87" s="265"/>
      <c r="BB87" s="1442"/>
      <c r="BC87" s="1443"/>
      <c r="BD87" s="98"/>
      <c r="BE87" s="98"/>
      <c r="BF87" s="98"/>
      <c r="BG87" s="98"/>
      <c r="BH87" s="1443"/>
      <c r="BI87" s="1443"/>
      <c r="BJ87" s="1443"/>
      <c r="BK87" s="1443"/>
      <c r="BL87" s="1443"/>
      <c r="BM87" s="1460"/>
      <c r="BN87" s="1454"/>
      <c r="BO87" s="1454"/>
      <c r="BP87" s="1454"/>
      <c r="BQ87" s="1454"/>
      <c r="BR87" s="1073" t="str">
        <f>IF(ISERROR(MID('保険料計算シート（非表示）'!G14,LEN('保険料計算シート（非表示）'!G14)-10,1)),"",MID('保険料計算シート（非表示）'!G14,LEN('保険料計算シート（非表示）'!G14)-10,1))</f>
        <v/>
      </c>
      <c r="BS87" s="1074"/>
      <c r="BT87" s="1074"/>
      <c r="BU87" s="1055" t="str">
        <f>IF(ISERROR(MID('保険料計算シート（非表示）'!G14,LEN('保険料計算シート（非表示）'!G14)-9,1)),"",MID('保険料計算シート（非表示）'!G14,LEN('保険料計算シート（非表示）'!G14)-9,1))</f>
        <v/>
      </c>
      <c r="BV87" s="1055"/>
      <c r="BW87" s="1055"/>
      <c r="BX87" s="1063" t="str">
        <f>IF(ISERROR(MID('保険料計算シート（非表示）'!G14,LEN('保険料計算シート（非表示）'!G14)-8,1)),"",MID('保険料計算シート（非表示）'!G14,LEN('保険料計算シート（非表示）'!G14)-8,1))</f>
        <v/>
      </c>
      <c r="BY87" s="1055"/>
      <c r="BZ87" s="1055"/>
      <c r="CA87" s="1055" t="str">
        <f>IF(ISERROR(MID('保険料計算シート（非表示）'!G14,LEN('保険料計算シート（非表示）'!G14)-7,1)),"",MID('保険料計算シート（非表示）'!G14,LEN('保険料計算シート（非表示）'!G14)-7,1))</f>
        <v/>
      </c>
      <c r="CB87" s="1055"/>
      <c r="CC87" s="1055"/>
      <c r="CD87" s="1055" t="str">
        <f>IF(ISERROR(MID('保険料計算シート（非表示）'!G14,LEN('保険料計算シート（非表示）'!G14)-6,1)),"",MID('保険料計算シート（非表示）'!G14,LEN('保険料計算シート（非表示）'!G14)-6,1))</f>
        <v/>
      </c>
      <c r="CE87" s="1055"/>
      <c r="CF87" s="1055"/>
      <c r="CG87" s="1055" t="str">
        <f>IF(ISERROR(MID('保険料計算シート（非表示）'!G14,LEN('保険料計算シート（非表示）'!G14)-5,1)),"",MID('保険料計算シート（非表示）'!G14,LEN('保険料計算シート（非表示）'!G14)-5,1))</f>
        <v/>
      </c>
      <c r="CH87" s="1055"/>
      <c r="CI87" s="1055"/>
      <c r="CJ87" s="1055" t="str">
        <f>IF(ISERROR(MID('保険料計算シート（非表示）'!G14,LEN('保険料計算シート（非表示）'!G14)-4,1)),"",MID('保険料計算シート（非表示）'!G14,LEN('保険料計算シート（非表示）'!G14)-4,1))</f>
        <v/>
      </c>
      <c r="CK87" s="1055"/>
      <c r="CL87" s="1055"/>
      <c r="CM87" s="1055" t="str">
        <f>IF(ISERROR(MID('保険料計算シート（非表示）'!G14,LEN('保険料計算シート（非表示）'!G14)-3,1)),"",MID('保険料計算シート（非表示）'!G14,LEN('保険料計算シート（非表示）'!G14)-3,1))</f>
        <v/>
      </c>
      <c r="CN87" s="1055"/>
      <c r="CO87" s="1055"/>
      <c r="CP87" s="1055" t="str">
        <f>IF(ISERROR(MID('保険料計算シート（非表示）'!G14,LEN('保険料計算シート（非表示）'!G14)-2,1)),"",MID('保険料計算シート（非表示）'!G14,LEN('保険料計算シート（非表示）'!G14)-2,1))</f>
        <v/>
      </c>
      <c r="CQ87" s="1055"/>
      <c r="CR87" s="1055"/>
      <c r="CS87" s="1055" t="str">
        <f>IF(ISERROR(MID('保険料計算シート（非表示）'!G14,LEN('保険料計算シート（非表示）'!G14)-1,1)),"",MID('保険料計算シート（非表示）'!G14,LEN('保険料計算シート（非表示）'!G14)-1,1))</f>
        <v/>
      </c>
      <c r="CT87" s="1055"/>
      <c r="CU87" s="1055"/>
      <c r="CV87" s="1055" t="str">
        <f>IF('保険料計算シート（非表示）'!G14=0,"",IF(ISERROR(MID('保険料計算シート（非表示）'!G14,LEN('保険料計算シート（非表示）'!G14),1)),"",MID('保険料計算シート（非表示）'!G14,LEN('保険料計算シート（非表示）'!G14),1)))</f>
        <v/>
      </c>
      <c r="CW87" s="1055"/>
      <c r="CX87" s="1068"/>
      <c r="CY87" s="1060"/>
      <c r="CZ87" s="1061"/>
      <c r="DA87" s="264"/>
      <c r="DB87" s="264"/>
      <c r="DC87" s="265"/>
      <c r="DF87" s="1569"/>
      <c r="DG87" s="1569"/>
    </row>
    <row r="88" spans="4:111" ht="8.25" customHeight="1">
      <c r="D88" s="1487"/>
      <c r="E88" s="1488"/>
      <c r="F88" s="1488"/>
      <c r="G88" s="1468"/>
      <c r="H88" s="1469"/>
      <c r="I88" s="1469"/>
      <c r="J88" s="1469"/>
      <c r="K88" s="1469"/>
      <c r="L88" s="1469"/>
      <c r="M88" s="1469"/>
      <c r="N88" s="1469"/>
      <c r="O88" s="1469"/>
      <c r="P88" s="1469"/>
      <c r="Q88" s="1470"/>
      <c r="R88" s="1454"/>
      <c r="S88" s="1454"/>
      <c r="T88" s="1454"/>
      <c r="U88" s="1454"/>
      <c r="V88" s="1073"/>
      <c r="W88" s="1074"/>
      <c r="X88" s="1074"/>
      <c r="Y88" s="1055"/>
      <c r="Z88" s="1055"/>
      <c r="AA88" s="1055"/>
      <c r="AB88" s="1055"/>
      <c r="AC88" s="1055"/>
      <c r="AD88" s="1055"/>
      <c r="AE88" s="1055"/>
      <c r="AF88" s="1055"/>
      <c r="AG88" s="1055"/>
      <c r="AH88" s="1055"/>
      <c r="AI88" s="1055"/>
      <c r="AJ88" s="1055"/>
      <c r="AK88" s="1055"/>
      <c r="AL88" s="1055"/>
      <c r="AM88" s="1055"/>
      <c r="AN88" s="1518"/>
      <c r="AO88" s="1288"/>
      <c r="AP88" s="1519"/>
      <c r="AQ88" s="1055"/>
      <c r="AR88" s="1055"/>
      <c r="AS88" s="1055"/>
      <c r="AT88" s="1055"/>
      <c r="AU88" s="1055"/>
      <c r="AV88" s="1068"/>
      <c r="AW88" s="1062"/>
      <c r="AX88" s="1061"/>
      <c r="AY88" s="264"/>
      <c r="AZ88" s="264"/>
      <c r="BA88" s="264"/>
      <c r="BB88" s="100"/>
      <c r="BC88" s="99"/>
      <c r="BD88" s="99"/>
      <c r="BE88" s="99"/>
      <c r="BF88" s="99"/>
      <c r="BG88" s="99"/>
      <c r="BH88" s="99"/>
      <c r="BI88" s="99"/>
      <c r="BJ88" s="99"/>
      <c r="BK88" s="99"/>
      <c r="BL88" s="99"/>
      <c r="BM88" s="101"/>
      <c r="BN88" s="1454"/>
      <c r="BO88" s="1454"/>
      <c r="BP88" s="1454"/>
      <c r="BQ88" s="1454"/>
      <c r="BR88" s="1073"/>
      <c r="BS88" s="1074"/>
      <c r="BT88" s="1074"/>
      <c r="BU88" s="1055"/>
      <c r="BV88" s="1055"/>
      <c r="BW88" s="1055"/>
      <c r="BX88" s="1063"/>
      <c r="BY88" s="1055"/>
      <c r="BZ88" s="1055"/>
      <c r="CA88" s="1055"/>
      <c r="CB88" s="1055"/>
      <c r="CC88" s="1055"/>
      <c r="CD88" s="1055"/>
      <c r="CE88" s="1055"/>
      <c r="CF88" s="1055"/>
      <c r="CG88" s="1055"/>
      <c r="CH88" s="1055"/>
      <c r="CI88" s="1055"/>
      <c r="CJ88" s="1055"/>
      <c r="CK88" s="1055"/>
      <c r="CL88" s="1055"/>
      <c r="CM88" s="1055"/>
      <c r="CN88" s="1055"/>
      <c r="CO88" s="1055"/>
      <c r="CP88" s="1055"/>
      <c r="CQ88" s="1055"/>
      <c r="CR88" s="1055"/>
      <c r="CS88" s="1055"/>
      <c r="CT88" s="1055"/>
      <c r="CU88" s="1055"/>
      <c r="CV88" s="1055"/>
      <c r="CW88" s="1055"/>
      <c r="CX88" s="1068"/>
      <c r="CY88" s="1062"/>
      <c r="CZ88" s="1061"/>
      <c r="DA88" s="264"/>
      <c r="DB88" s="264"/>
      <c r="DC88" s="265"/>
      <c r="DF88" s="1569"/>
      <c r="DG88" s="1569"/>
    </row>
    <row r="89" spans="4:111" ht="8.25" customHeight="1">
      <c r="D89" s="1487"/>
      <c r="E89" s="1488"/>
      <c r="F89" s="1488"/>
      <c r="G89" s="1468"/>
      <c r="H89" s="1469"/>
      <c r="I89" s="1469"/>
      <c r="J89" s="1469"/>
      <c r="K89" s="1469"/>
      <c r="L89" s="1469"/>
      <c r="M89" s="1469"/>
      <c r="N89" s="1469"/>
      <c r="O89" s="1469"/>
      <c r="P89" s="1469"/>
      <c r="Q89" s="1470"/>
      <c r="R89" s="1454"/>
      <c r="S89" s="1454"/>
      <c r="T89" s="1454"/>
      <c r="U89" s="1454"/>
      <c r="V89" s="1073"/>
      <c r="W89" s="1074"/>
      <c r="X89" s="1074"/>
      <c r="Y89" s="1055"/>
      <c r="Z89" s="1055"/>
      <c r="AA89" s="1055"/>
      <c r="AB89" s="1055"/>
      <c r="AC89" s="1055"/>
      <c r="AD89" s="1055"/>
      <c r="AE89" s="1055"/>
      <c r="AF89" s="1055"/>
      <c r="AG89" s="1055"/>
      <c r="AH89" s="1055"/>
      <c r="AI89" s="1055"/>
      <c r="AJ89" s="1055"/>
      <c r="AK89" s="1055"/>
      <c r="AL89" s="1055"/>
      <c r="AM89" s="1055"/>
      <c r="AN89" s="1246"/>
      <c r="AO89" s="1231"/>
      <c r="AP89" s="1520"/>
      <c r="AQ89" s="1055"/>
      <c r="AR89" s="1055"/>
      <c r="AS89" s="1055"/>
      <c r="AT89" s="1055"/>
      <c r="AU89" s="1055"/>
      <c r="AV89" s="1068"/>
      <c r="AW89" s="1062"/>
      <c r="AX89" s="1061"/>
      <c r="AY89" s="1202" t="s">
        <v>25</v>
      </c>
      <c r="AZ89" s="1202"/>
      <c r="BA89" s="1202"/>
      <c r="BB89" s="100"/>
      <c r="BC89" s="99"/>
      <c r="BD89" s="99"/>
      <c r="BE89" s="99"/>
      <c r="BF89" s="99"/>
      <c r="BG89" s="99"/>
      <c r="BH89" s="99"/>
      <c r="BI89" s="99"/>
      <c r="BJ89" s="99"/>
      <c r="BK89" s="99"/>
      <c r="BL89" s="99"/>
      <c r="BM89" s="101"/>
      <c r="BN89" s="1454"/>
      <c r="BO89" s="1454"/>
      <c r="BP89" s="1454"/>
      <c r="BQ89" s="1454"/>
      <c r="BR89" s="1073"/>
      <c r="BS89" s="1074"/>
      <c r="BT89" s="1074"/>
      <c r="BU89" s="1055"/>
      <c r="BV89" s="1055"/>
      <c r="BW89" s="1055"/>
      <c r="BX89" s="1063"/>
      <c r="BY89" s="1055"/>
      <c r="BZ89" s="1055"/>
      <c r="CA89" s="1055"/>
      <c r="CB89" s="1055"/>
      <c r="CC89" s="1055"/>
      <c r="CD89" s="1055"/>
      <c r="CE89" s="1055"/>
      <c r="CF89" s="1055"/>
      <c r="CG89" s="1055"/>
      <c r="CH89" s="1055"/>
      <c r="CI89" s="1055"/>
      <c r="CJ89" s="1055"/>
      <c r="CK89" s="1055"/>
      <c r="CL89" s="1055"/>
      <c r="CM89" s="1055"/>
      <c r="CN89" s="1055"/>
      <c r="CO89" s="1055"/>
      <c r="CP89" s="1055"/>
      <c r="CQ89" s="1055"/>
      <c r="CR89" s="1055"/>
      <c r="CS89" s="1055"/>
      <c r="CT89" s="1055"/>
      <c r="CU89" s="1055"/>
      <c r="CV89" s="1055"/>
      <c r="CW89" s="1055"/>
      <c r="CX89" s="1068"/>
      <c r="CY89" s="1062"/>
      <c r="CZ89" s="1061"/>
      <c r="DA89" s="1061" t="s">
        <v>28</v>
      </c>
      <c r="DB89" s="1061"/>
      <c r="DC89" s="265"/>
      <c r="DF89" s="1569"/>
      <c r="DG89" s="1569"/>
    </row>
    <row r="90" spans="4:111" ht="8.25" customHeight="1">
      <c r="D90" s="1487"/>
      <c r="E90" s="1488"/>
      <c r="F90" s="1488"/>
      <c r="G90" s="1471"/>
      <c r="H90" s="1472"/>
      <c r="I90" s="1472"/>
      <c r="J90" s="1472"/>
      <c r="K90" s="1472"/>
      <c r="L90" s="1472"/>
      <c r="M90" s="1472"/>
      <c r="N90" s="1472"/>
      <c r="O90" s="1472"/>
      <c r="P90" s="1472"/>
      <c r="Q90" s="1473"/>
      <c r="R90" s="1455"/>
      <c r="S90" s="1455"/>
      <c r="T90" s="1455"/>
      <c r="U90" s="1455"/>
      <c r="V90" s="277"/>
      <c r="W90" s="277"/>
      <c r="X90" s="277"/>
      <c r="Y90" s="277"/>
      <c r="Z90" s="277"/>
      <c r="AA90" s="277"/>
      <c r="AB90" s="277"/>
      <c r="AC90" s="277"/>
      <c r="AD90" s="1067" t="s">
        <v>263</v>
      </c>
      <c r="AE90" s="1067"/>
      <c r="AF90" s="277"/>
      <c r="AG90" s="277"/>
      <c r="AH90" s="277"/>
      <c r="AI90" s="277"/>
      <c r="AJ90" s="277"/>
      <c r="AK90" s="277"/>
      <c r="AL90" s="277"/>
      <c r="AM90" s="1067" t="s">
        <v>263</v>
      </c>
      <c r="AN90" s="1067"/>
      <c r="AO90" s="277"/>
      <c r="AP90" s="277"/>
      <c r="AQ90" s="277"/>
      <c r="AR90" s="277"/>
      <c r="AS90" s="277"/>
      <c r="AT90" s="277"/>
      <c r="AU90" s="277"/>
      <c r="AV90" s="277"/>
      <c r="AW90" s="277"/>
      <c r="AX90" s="277"/>
      <c r="AY90" s="1344"/>
      <c r="AZ90" s="1344"/>
      <c r="BA90" s="1344"/>
      <c r="BB90" s="102"/>
      <c r="BC90" s="103"/>
      <c r="BD90" s="103"/>
      <c r="BE90" s="103"/>
      <c r="BF90" s="103"/>
      <c r="BG90" s="103"/>
      <c r="BH90" s="103"/>
      <c r="BI90" s="103"/>
      <c r="BJ90" s="103"/>
      <c r="BK90" s="103"/>
      <c r="BL90" s="103"/>
      <c r="BM90" s="104"/>
      <c r="BN90" s="1455"/>
      <c r="BO90" s="1455"/>
      <c r="BP90" s="1455"/>
      <c r="BQ90" s="1455"/>
      <c r="BR90" s="278"/>
      <c r="BS90" s="278"/>
      <c r="BT90" s="278"/>
      <c r="BU90" s="278"/>
      <c r="BV90" s="278"/>
      <c r="BW90" s="1067" t="s">
        <v>263</v>
      </c>
      <c r="BX90" s="1067"/>
      <c r="BY90" s="277"/>
      <c r="BZ90" s="277"/>
      <c r="CA90" s="277"/>
      <c r="CB90" s="277"/>
      <c r="CC90" s="277"/>
      <c r="CD90" s="277"/>
      <c r="CE90" s="277"/>
      <c r="CF90" s="1067" t="s">
        <v>263</v>
      </c>
      <c r="CG90" s="1067"/>
      <c r="CH90" s="277"/>
      <c r="CI90" s="277"/>
      <c r="CJ90" s="277"/>
      <c r="CK90" s="277"/>
      <c r="CL90" s="277"/>
      <c r="CM90" s="277"/>
      <c r="CN90" s="277"/>
      <c r="CO90" s="1067" t="s">
        <v>263</v>
      </c>
      <c r="CP90" s="1067"/>
      <c r="CQ90" s="277"/>
      <c r="CR90" s="277"/>
      <c r="CS90" s="277"/>
      <c r="CT90" s="277"/>
      <c r="CU90" s="277"/>
      <c r="CV90" s="277"/>
      <c r="CW90" s="277"/>
      <c r="CX90" s="277"/>
      <c r="CY90" s="277"/>
      <c r="CZ90" s="277"/>
      <c r="DA90" s="1065"/>
      <c r="DB90" s="1065"/>
      <c r="DC90" s="280"/>
      <c r="DF90" s="1569"/>
      <c r="DG90" s="1569"/>
    </row>
    <row r="91" spans="4:111" ht="8.25" customHeight="1">
      <c r="D91" s="1487"/>
      <c r="E91" s="1488"/>
      <c r="F91" s="1488"/>
      <c r="G91" s="1444" t="s">
        <v>40</v>
      </c>
      <c r="H91" s="1445"/>
      <c r="I91" s="1446"/>
      <c r="J91" s="1428" t="s">
        <v>41</v>
      </c>
      <c r="K91" s="1429"/>
      <c r="L91" s="1429"/>
      <c r="M91" s="1429"/>
      <c r="N91" s="1429"/>
      <c r="O91" s="1429"/>
      <c r="P91" s="1429"/>
      <c r="Q91" s="1430"/>
      <c r="R91" s="1453" t="s">
        <v>283</v>
      </c>
      <c r="S91" s="1453"/>
      <c r="T91" s="1453"/>
      <c r="U91" s="1453"/>
      <c r="V91" s="7"/>
      <c r="W91" s="7" t="s">
        <v>264</v>
      </c>
      <c r="X91" s="7"/>
      <c r="Y91" s="7"/>
      <c r="Z91" s="7" t="s">
        <v>265</v>
      </c>
      <c r="AA91" s="7"/>
      <c r="AB91" s="7"/>
      <c r="AC91" s="7" t="s">
        <v>266</v>
      </c>
      <c r="AD91" s="7"/>
      <c r="AE91" s="7"/>
      <c r="AF91" s="7" t="s">
        <v>267</v>
      </c>
      <c r="AG91" s="7"/>
      <c r="AH91" s="7"/>
      <c r="AI91" s="7" t="s">
        <v>264</v>
      </c>
      <c r="AJ91" s="7"/>
      <c r="AK91" s="7"/>
      <c r="AL91" s="7" t="s">
        <v>265</v>
      </c>
      <c r="AM91" s="7"/>
      <c r="AN91" s="7"/>
      <c r="AO91" s="7" t="s">
        <v>266</v>
      </c>
      <c r="AP91" s="7"/>
      <c r="AQ91" s="7"/>
      <c r="AR91" s="7" t="s">
        <v>268</v>
      </c>
      <c r="AS91" s="7"/>
      <c r="AT91" s="7"/>
      <c r="AU91" s="7" t="s">
        <v>264</v>
      </c>
      <c r="AV91" s="7"/>
      <c r="AW91" s="264"/>
      <c r="AX91" s="264"/>
      <c r="AY91" s="264"/>
      <c r="AZ91" s="264"/>
      <c r="BA91" s="265"/>
      <c r="BB91" s="1456"/>
      <c r="BC91" s="1457"/>
      <c r="BD91" s="99"/>
      <c r="BE91" s="99"/>
      <c r="BF91" s="99"/>
      <c r="BG91" s="99"/>
      <c r="BH91" s="1457"/>
      <c r="BI91" s="1457"/>
      <c r="BJ91" s="1457"/>
      <c r="BK91" s="1457"/>
      <c r="BL91" s="1457"/>
      <c r="BM91" s="1458"/>
      <c r="BN91" s="1453"/>
      <c r="BO91" s="1453"/>
      <c r="BP91" s="1453"/>
      <c r="BQ91" s="1453"/>
      <c r="BR91" s="267"/>
      <c r="BS91" s="267"/>
      <c r="BT91" s="267"/>
      <c r="BU91" s="267"/>
      <c r="BV91" s="267"/>
      <c r="BW91" s="26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264"/>
      <c r="CZ91" s="264"/>
      <c r="DA91" s="264"/>
      <c r="DB91" s="264"/>
      <c r="DC91" s="265"/>
      <c r="DF91" s="1569"/>
      <c r="DG91" s="1569"/>
    </row>
    <row r="92" spans="4:111" ht="8.25" customHeight="1">
      <c r="D92" s="1487"/>
      <c r="E92" s="1488"/>
      <c r="F92" s="1488"/>
      <c r="G92" s="1447"/>
      <c r="H92" s="1448"/>
      <c r="I92" s="1449"/>
      <c r="J92" s="1431"/>
      <c r="K92" s="1432"/>
      <c r="L92" s="1432"/>
      <c r="M92" s="1432"/>
      <c r="N92" s="1432"/>
      <c r="O92" s="1432"/>
      <c r="P92" s="1432"/>
      <c r="Q92" s="1433"/>
      <c r="R92" s="1454"/>
      <c r="S92" s="1454"/>
      <c r="T92" s="1454"/>
      <c r="U92" s="1454"/>
      <c r="V92" s="1073" t="str">
        <f>IF(ISERROR(MID('保険料計算シート（非表示）'!E15,LEN('保険料計算シート（非表示）'!E15)-8,1)),"",MID('保険料計算シート（非表示）'!E15,LEN('保険料計算シート（非表示）'!E15)-8,1))</f>
        <v/>
      </c>
      <c r="W92" s="1074"/>
      <c r="X92" s="1074"/>
      <c r="Y92" s="1055" t="str">
        <f>IF(ISERROR(MID('保険料計算シート（非表示）'!E15,LEN('保険料計算シート（非表示）'!E15)-7,1)),"",MID('保険料計算シート（非表示）'!E15,LEN('保険料計算シート（非表示）'!E15)-7,1))</f>
        <v/>
      </c>
      <c r="Z92" s="1055"/>
      <c r="AA92" s="1055"/>
      <c r="AB92" s="1055" t="str">
        <f>IF(ISERROR(MID('保険料計算シート（非表示）'!E15,LEN('保険料計算シート（非表示）'!E15)-6,1)),"",MID('保険料計算シート（非表示）'!E15,LEN('保険料計算シート（非表示）'!E15)-6,1))</f>
        <v/>
      </c>
      <c r="AC92" s="1055"/>
      <c r="AD92" s="1055"/>
      <c r="AE92" s="1055" t="str">
        <f>IF(ISERROR(MID('保険料計算シート（非表示）'!E15,LEN('保険料計算シート（非表示）'!E15)-5,1)),"",MID('保険料計算シート（非表示）'!E15,LEN('保険料計算シート（非表示）'!E15)-5,1))</f>
        <v/>
      </c>
      <c r="AF92" s="1055"/>
      <c r="AG92" s="1055"/>
      <c r="AH92" s="1055" t="str">
        <f>IF(ISERROR(MID('保険料計算シート（非表示）'!E15,LEN('保険料計算シート（非表示）'!E15)-4,1)),"",MID('保険料計算シート（非表示）'!E15,LEN('保険料計算シート（非表示）'!E15)-4,1))</f>
        <v/>
      </c>
      <c r="AI92" s="1055"/>
      <c r="AJ92" s="1055"/>
      <c r="AK92" s="1055" t="str">
        <f>IF(ISERROR(MID('保険料計算シート（非表示）'!E15,LEN('保険料計算シート（非表示）'!E15)-3,1)),"",MID('保険料計算シート（非表示）'!E15,LEN('保険料計算シート（非表示）'!E15)-3,1))</f>
        <v/>
      </c>
      <c r="AL92" s="1055"/>
      <c r="AM92" s="1055"/>
      <c r="AN92" s="1055" t="str">
        <f>IF(ISERROR(MID('保険料計算シート（非表示）'!E15,LEN('保険料計算シート（非表示）'!E15)-2,1)),"",MID('保険料計算シート（非表示）'!E15,LEN('保険料計算シート（非表示）'!E15)-2,1))</f>
        <v/>
      </c>
      <c r="AO92" s="1055"/>
      <c r="AP92" s="1055"/>
      <c r="AQ92" s="1055" t="str">
        <f>IF(ISERROR(MID('保険料計算シート（非表示）'!E15,LEN('保険料計算シート（非表示）'!E15)-1,1)),"",MID('保険料計算シート（非表示）'!E15,LEN('保険料計算シート（非表示）'!E15)-1,1))</f>
        <v/>
      </c>
      <c r="AR92" s="1055"/>
      <c r="AS92" s="1055"/>
      <c r="AT92" s="1055" t="str">
        <f>IF('保険料計算シート（非表示）'!E15=0,"",IF(ISERROR(MID('保険料計算シート（非表示）'!E15,LEN('保険料計算シート（非表示）'!E15),1)),"",MID('保険料計算シート（非表示）'!E15,LEN('保険料計算シート（非表示）'!E15),1)))</f>
        <v/>
      </c>
      <c r="AU92" s="1055"/>
      <c r="AV92" s="1068"/>
      <c r="AW92" s="1060"/>
      <c r="AX92" s="1061"/>
      <c r="AY92" s="264"/>
      <c r="AZ92" s="264"/>
      <c r="BA92" s="265"/>
      <c r="BB92" s="1456"/>
      <c r="BC92" s="1457"/>
      <c r="BD92" s="99"/>
      <c r="BE92" s="99"/>
      <c r="BF92" s="99"/>
      <c r="BG92" s="99"/>
      <c r="BH92" s="1457"/>
      <c r="BI92" s="1457"/>
      <c r="BJ92" s="1457"/>
      <c r="BK92" s="1457"/>
      <c r="BL92" s="1457"/>
      <c r="BM92" s="1458"/>
      <c r="BN92" s="1454"/>
      <c r="BO92" s="1454"/>
      <c r="BP92" s="1454"/>
      <c r="BQ92" s="1454"/>
      <c r="BR92" s="267"/>
      <c r="BS92" s="267"/>
      <c r="BT92" s="267"/>
      <c r="BU92" s="267"/>
      <c r="BV92" s="267"/>
      <c r="BW92" s="267"/>
      <c r="BX92" s="264"/>
      <c r="BY92" s="264"/>
      <c r="BZ92" s="264"/>
      <c r="CA92" s="264"/>
      <c r="CB92" s="264"/>
      <c r="CC92" s="264"/>
      <c r="CD92" s="264"/>
      <c r="CE92" s="264"/>
      <c r="CF92" s="264"/>
      <c r="CG92" s="264"/>
      <c r="CH92" s="264"/>
      <c r="CI92" s="264"/>
      <c r="CJ92" s="264"/>
      <c r="CK92" s="264"/>
      <c r="CL92" s="264"/>
      <c r="CM92" s="264"/>
      <c r="CN92" s="264"/>
      <c r="CO92" s="264"/>
      <c r="CP92" s="264"/>
      <c r="CQ92" s="264"/>
      <c r="CR92" s="264"/>
      <c r="CS92" s="264"/>
      <c r="CT92" s="264"/>
      <c r="CU92" s="264"/>
      <c r="CV92" s="264"/>
      <c r="CW92" s="264"/>
      <c r="CX92" s="264"/>
      <c r="CY92" s="8"/>
      <c r="CZ92" s="264"/>
      <c r="DA92" s="264"/>
      <c r="DB92" s="264"/>
      <c r="DC92" s="265"/>
      <c r="DF92" s="1569"/>
      <c r="DG92" s="1569"/>
    </row>
    <row r="93" spans="4:111" ht="8.25" customHeight="1">
      <c r="D93" s="1487"/>
      <c r="E93" s="1488"/>
      <c r="F93" s="1488"/>
      <c r="G93" s="1447"/>
      <c r="H93" s="1448"/>
      <c r="I93" s="1449"/>
      <c r="J93" s="1431"/>
      <c r="K93" s="1432"/>
      <c r="L93" s="1432"/>
      <c r="M93" s="1432"/>
      <c r="N93" s="1432"/>
      <c r="O93" s="1432"/>
      <c r="P93" s="1432"/>
      <c r="Q93" s="1433"/>
      <c r="R93" s="1454"/>
      <c r="S93" s="1454"/>
      <c r="T93" s="1454"/>
      <c r="U93" s="1454"/>
      <c r="V93" s="1073"/>
      <c r="W93" s="1074"/>
      <c r="X93" s="1074"/>
      <c r="Y93" s="1055"/>
      <c r="Z93" s="1055"/>
      <c r="AA93" s="1055"/>
      <c r="AB93" s="1055"/>
      <c r="AC93" s="1055"/>
      <c r="AD93" s="1055"/>
      <c r="AE93" s="1055"/>
      <c r="AF93" s="1055"/>
      <c r="AG93" s="1055"/>
      <c r="AH93" s="1055"/>
      <c r="AI93" s="1055"/>
      <c r="AJ93" s="1055"/>
      <c r="AK93" s="1055"/>
      <c r="AL93" s="1055"/>
      <c r="AM93" s="1055"/>
      <c r="AN93" s="1055"/>
      <c r="AO93" s="1055"/>
      <c r="AP93" s="1055"/>
      <c r="AQ93" s="1055"/>
      <c r="AR93" s="1055"/>
      <c r="AS93" s="1055"/>
      <c r="AT93" s="1055"/>
      <c r="AU93" s="1055"/>
      <c r="AV93" s="1068"/>
      <c r="AW93" s="1062"/>
      <c r="AX93" s="1061"/>
      <c r="AY93" s="264"/>
      <c r="AZ93" s="264"/>
      <c r="BA93" s="265"/>
      <c r="BB93" s="100"/>
      <c r="BC93" s="99"/>
      <c r="BD93" s="99"/>
      <c r="BE93" s="99"/>
      <c r="BF93" s="99"/>
      <c r="BG93" s="99"/>
      <c r="BH93" s="99"/>
      <c r="BI93" s="99"/>
      <c r="BJ93" s="99"/>
      <c r="BK93" s="99"/>
      <c r="BL93" s="99"/>
      <c r="BM93" s="101"/>
      <c r="BN93" s="1454"/>
      <c r="BO93" s="1454"/>
      <c r="BP93" s="1454"/>
      <c r="BQ93" s="1454"/>
      <c r="BR93" s="267"/>
      <c r="BS93" s="267"/>
      <c r="BT93" s="267"/>
      <c r="BU93" s="267"/>
      <c r="BV93" s="267"/>
      <c r="BW93" s="267"/>
      <c r="BX93" s="264"/>
      <c r="BY93" s="264"/>
      <c r="BZ93" s="264"/>
      <c r="CA93" s="264"/>
      <c r="CB93" s="264"/>
      <c r="CC93" s="264"/>
      <c r="CD93" s="264"/>
      <c r="CE93" s="264"/>
      <c r="CF93" s="264"/>
      <c r="CG93" s="264"/>
      <c r="CH93" s="264"/>
      <c r="CI93" s="264"/>
      <c r="CJ93" s="264"/>
      <c r="CK93" s="264"/>
      <c r="CL93" s="264"/>
      <c r="CM93" s="264"/>
      <c r="CN93" s="264"/>
      <c r="CO93" s="264"/>
      <c r="CP93" s="264"/>
      <c r="CQ93" s="264"/>
      <c r="CR93" s="264"/>
      <c r="CS93" s="264"/>
      <c r="CT93" s="264"/>
      <c r="CU93" s="264"/>
      <c r="CV93" s="264"/>
      <c r="CW93" s="264"/>
      <c r="CX93" s="264"/>
      <c r="CY93" s="264"/>
      <c r="CZ93" s="264"/>
      <c r="DA93" s="264"/>
      <c r="DB93" s="264"/>
      <c r="DC93" s="265"/>
      <c r="DF93" s="1569"/>
      <c r="DG93" s="1569"/>
    </row>
    <row r="94" spans="4:111" ht="8.25" customHeight="1">
      <c r="D94" s="1487"/>
      <c r="E94" s="1488"/>
      <c r="F94" s="1488"/>
      <c r="G94" s="1447"/>
      <c r="H94" s="1448"/>
      <c r="I94" s="1449"/>
      <c r="J94" s="1431"/>
      <c r="K94" s="1432"/>
      <c r="L94" s="1432"/>
      <c r="M94" s="1432"/>
      <c r="N94" s="1432"/>
      <c r="O94" s="1432"/>
      <c r="P94" s="1432"/>
      <c r="Q94" s="1433"/>
      <c r="R94" s="1454"/>
      <c r="S94" s="1454"/>
      <c r="T94" s="1454"/>
      <c r="U94" s="1454"/>
      <c r="V94" s="1073"/>
      <c r="W94" s="1074"/>
      <c r="X94" s="1074"/>
      <c r="Y94" s="1055"/>
      <c r="Z94" s="1055"/>
      <c r="AA94" s="1055"/>
      <c r="AB94" s="1055"/>
      <c r="AC94" s="1055"/>
      <c r="AD94" s="1055"/>
      <c r="AE94" s="1055"/>
      <c r="AF94" s="1055"/>
      <c r="AG94" s="1055"/>
      <c r="AH94" s="1055"/>
      <c r="AI94" s="1055"/>
      <c r="AJ94" s="1055"/>
      <c r="AK94" s="1055"/>
      <c r="AL94" s="1055"/>
      <c r="AM94" s="1055"/>
      <c r="AN94" s="1055"/>
      <c r="AO94" s="1055"/>
      <c r="AP94" s="1055"/>
      <c r="AQ94" s="1055"/>
      <c r="AR94" s="1055"/>
      <c r="AS94" s="1055"/>
      <c r="AT94" s="1055"/>
      <c r="AU94" s="1055"/>
      <c r="AV94" s="1068"/>
      <c r="AW94" s="1062"/>
      <c r="AX94" s="1061"/>
      <c r="AY94" s="1202" t="s">
        <v>25</v>
      </c>
      <c r="AZ94" s="1202"/>
      <c r="BA94" s="1461"/>
      <c r="BB94" s="100"/>
      <c r="BC94" s="99"/>
      <c r="BD94" s="99"/>
      <c r="BE94" s="99"/>
      <c r="BF94" s="99"/>
      <c r="BG94" s="99"/>
      <c r="BH94" s="99"/>
      <c r="BI94" s="99"/>
      <c r="BJ94" s="99"/>
      <c r="BK94" s="99"/>
      <c r="BL94" s="99"/>
      <c r="BM94" s="101"/>
      <c r="BN94" s="1454"/>
      <c r="BO94" s="1454"/>
      <c r="BP94" s="1454"/>
      <c r="BQ94" s="1454"/>
      <c r="BR94" s="267"/>
      <c r="BS94" s="267"/>
      <c r="BT94" s="267"/>
      <c r="BU94" s="267"/>
      <c r="BV94" s="267"/>
      <c r="BW94" s="267"/>
      <c r="BX94" s="264"/>
      <c r="BY94" s="264"/>
      <c r="BZ94" s="264"/>
      <c r="CA94" s="264"/>
      <c r="CB94" s="264"/>
      <c r="CC94" s="264"/>
      <c r="CD94" s="264"/>
      <c r="CE94" s="264"/>
      <c r="CF94" s="264"/>
      <c r="CG94" s="264"/>
      <c r="CH94" s="264"/>
      <c r="CI94" s="264"/>
      <c r="CJ94" s="264"/>
      <c r="CK94" s="264"/>
      <c r="CL94" s="264"/>
      <c r="CM94" s="264"/>
      <c r="CN94" s="264"/>
      <c r="CO94" s="264"/>
      <c r="CP94" s="264"/>
      <c r="CQ94" s="264"/>
      <c r="CR94" s="264"/>
      <c r="CS94" s="264"/>
      <c r="CT94" s="264"/>
      <c r="CU94" s="264"/>
      <c r="CV94" s="264"/>
      <c r="CW94" s="264"/>
      <c r="CX94" s="264"/>
      <c r="CY94" s="264"/>
      <c r="CZ94" s="264"/>
      <c r="DA94" s="1202"/>
      <c r="DB94" s="1202"/>
      <c r="DC94" s="1461"/>
      <c r="DF94" s="1569"/>
      <c r="DG94" s="1569"/>
    </row>
    <row r="95" spans="4:111" ht="8.25" customHeight="1">
      <c r="D95" s="1487"/>
      <c r="E95" s="1488"/>
      <c r="F95" s="1488"/>
      <c r="G95" s="1447"/>
      <c r="H95" s="1448"/>
      <c r="I95" s="1449"/>
      <c r="J95" s="1434"/>
      <c r="K95" s="1435"/>
      <c r="L95" s="1435"/>
      <c r="M95" s="1435"/>
      <c r="N95" s="1435"/>
      <c r="O95" s="1435"/>
      <c r="P95" s="1435"/>
      <c r="Q95" s="1436"/>
      <c r="R95" s="1455"/>
      <c r="S95" s="1455"/>
      <c r="T95" s="1455"/>
      <c r="U95" s="1455"/>
      <c r="V95" s="264"/>
      <c r="W95" s="264"/>
      <c r="X95" s="264"/>
      <c r="Y95" s="264"/>
      <c r="Z95" s="264"/>
      <c r="AA95" s="264"/>
      <c r="AB95" s="264"/>
      <c r="AC95" s="264"/>
      <c r="AD95" s="1067" t="s">
        <v>263</v>
      </c>
      <c r="AE95" s="1067"/>
      <c r="AF95" s="264"/>
      <c r="AG95" s="264"/>
      <c r="AH95" s="264"/>
      <c r="AI95" s="264"/>
      <c r="AJ95" s="264"/>
      <c r="AK95" s="264"/>
      <c r="AL95" s="264"/>
      <c r="AM95" s="1067" t="s">
        <v>263</v>
      </c>
      <c r="AN95" s="1067"/>
      <c r="AO95" s="264"/>
      <c r="AP95" s="264"/>
      <c r="AQ95" s="264"/>
      <c r="AR95" s="264"/>
      <c r="AS95" s="264"/>
      <c r="AT95" s="264"/>
      <c r="AU95" s="264"/>
      <c r="AV95" s="264"/>
      <c r="AW95" s="264"/>
      <c r="AX95" s="264"/>
      <c r="AY95" s="1202"/>
      <c r="AZ95" s="1202"/>
      <c r="BA95" s="1461"/>
      <c r="BB95" s="102"/>
      <c r="BC95" s="103"/>
      <c r="BD95" s="103"/>
      <c r="BE95" s="103"/>
      <c r="BF95" s="103"/>
      <c r="BG95" s="103"/>
      <c r="BH95" s="103"/>
      <c r="BI95" s="103"/>
      <c r="BJ95" s="103"/>
      <c r="BK95" s="103"/>
      <c r="BL95" s="103"/>
      <c r="BM95" s="104"/>
      <c r="BN95" s="1455"/>
      <c r="BO95" s="1455"/>
      <c r="BP95" s="1455"/>
      <c r="BQ95" s="1455"/>
      <c r="BR95" s="267"/>
      <c r="BS95" s="267"/>
      <c r="BT95" s="267"/>
      <c r="BU95" s="267"/>
      <c r="BV95" s="268"/>
      <c r="BW95" s="268"/>
      <c r="BX95" s="277"/>
      <c r="BY95" s="277"/>
      <c r="BZ95" s="277"/>
      <c r="CA95" s="277"/>
      <c r="CB95" s="277"/>
      <c r="CC95" s="277"/>
      <c r="CD95" s="277"/>
      <c r="CE95" s="277"/>
      <c r="CF95" s="277"/>
      <c r="CG95" s="277"/>
      <c r="CH95" s="277"/>
      <c r="CI95" s="277"/>
      <c r="CJ95" s="277"/>
      <c r="CK95" s="277"/>
      <c r="CL95" s="277"/>
      <c r="CM95" s="277"/>
      <c r="CN95" s="277"/>
      <c r="CO95" s="277"/>
      <c r="CP95" s="277"/>
      <c r="CQ95" s="277"/>
      <c r="CR95" s="277"/>
      <c r="CS95" s="277"/>
      <c r="CT95" s="277"/>
      <c r="CU95" s="277"/>
      <c r="CV95" s="277"/>
      <c r="CW95" s="277"/>
      <c r="CX95" s="277"/>
      <c r="CY95" s="277"/>
      <c r="CZ95" s="277"/>
      <c r="DA95" s="1202"/>
      <c r="DB95" s="1202"/>
      <c r="DC95" s="1461"/>
      <c r="DF95" s="1569"/>
      <c r="DG95" s="1569"/>
    </row>
    <row r="96" spans="4:111" ht="8.25" customHeight="1">
      <c r="D96" s="1487"/>
      <c r="E96" s="1488"/>
      <c r="F96" s="1488"/>
      <c r="G96" s="1447"/>
      <c r="H96" s="1448"/>
      <c r="I96" s="1449"/>
      <c r="J96" s="1428" t="s">
        <v>42</v>
      </c>
      <c r="K96" s="1429"/>
      <c r="L96" s="1429"/>
      <c r="M96" s="1429"/>
      <c r="N96" s="1429"/>
      <c r="O96" s="1429"/>
      <c r="P96" s="1429"/>
      <c r="Q96" s="1430"/>
      <c r="R96" s="1453" t="s">
        <v>284</v>
      </c>
      <c r="S96" s="1453"/>
      <c r="T96" s="1453"/>
      <c r="U96" s="1453"/>
      <c r="V96" s="4"/>
      <c r="W96" s="4" t="s">
        <v>264</v>
      </c>
      <c r="X96" s="4"/>
      <c r="Y96" s="4"/>
      <c r="Z96" s="4" t="s">
        <v>265</v>
      </c>
      <c r="AA96" s="4"/>
      <c r="AB96" s="4"/>
      <c r="AC96" s="4" t="s">
        <v>266</v>
      </c>
      <c r="AD96" s="4"/>
      <c r="AE96" s="4"/>
      <c r="AF96" s="4" t="s">
        <v>267</v>
      </c>
      <c r="AG96" s="4"/>
      <c r="AH96" s="4"/>
      <c r="AI96" s="4" t="s">
        <v>264</v>
      </c>
      <c r="AJ96" s="4"/>
      <c r="AK96" s="4"/>
      <c r="AL96" s="4" t="s">
        <v>265</v>
      </c>
      <c r="AM96" s="4"/>
      <c r="AN96" s="4"/>
      <c r="AO96" s="4" t="s">
        <v>266</v>
      </c>
      <c r="AP96" s="4"/>
      <c r="AQ96" s="4"/>
      <c r="AR96" s="4" t="s">
        <v>268</v>
      </c>
      <c r="AS96" s="4"/>
      <c r="AT96" s="4"/>
      <c r="AU96" s="4" t="s">
        <v>264</v>
      </c>
      <c r="AV96" s="4"/>
      <c r="AW96" s="3"/>
      <c r="AX96" s="3"/>
      <c r="AY96" s="3"/>
      <c r="AZ96" s="3"/>
      <c r="BA96" s="5"/>
      <c r="BB96" s="1463"/>
      <c r="BC96" s="1464"/>
      <c r="BD96" s="105"/>
      <c r="BE96" s="105"/>
      <c r="BF96" s="105"/>
      <c r="BG96" s="105"/>
      <c r="BH96" s="1464"/>
      <c r="BI96" s="1464"/>
      <c r="BJ96" s="1464"/>
      <c r="BK96" s="1464"/>
      <c r="BL96" s="1464"/>
      <c r="BM96" s="1474"/>
      <c r="BN96" s="1453"/>
      <c r="BO96" s="1453"/>
      <c r="BP96" s="1453"/>
      <c r="BQ96" s="1453"/>
      <c r="BR96" s="266"/>
      <c r="BS96" s="266"/>
      <c r="BT96" s="266"/>
      <c r="BU96" s="266"/>
      <c r="BV96" s="266"/>
      <c r="BW96" s="266"/>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3"/>
      <c r="CZ96" s="3"/>
      <c r="DA96" s="3"/>
      <c r="DB96" s="3"/>
      <c r="DC96" s="5"/>
      <c r="DF96" s="1569"/>
      <c r="DG96" s="1569"/>
    </row>
    <row r="97" spans="4:111" ht="8.25" customHeight="1">
      <c r="D97" s="1487"/>
      <c r="E97" s="1488"/>
      <c r="F97" s="1488"/>
      <c r="G97" s="1447"/>
      <c r="H97" s="1448"/>
      <c r="I97" s="1449"/>
      <c r="J97" s="1431"/>
      <c r="K97" s="1432"/>
      <c r="L97" s="1432"/>
      <c r="M97" s="1432"/>
      <c r="N97" s="1432"/>
      <c r="O97" s="1432"/>
      <c r="P97" s="1432"/>
      <c r="Q97" s="1433"/>
      <c r="R97" s="1454"/>
      <c r="S97" s="1454"/>
      <c r="T97" s="1454"/>
      <c r="U97" s="1454"/>
      <c r="V97" s="1073" t="str">
        <f>IF(ISERROR(MID('保険料計算シート（非表示）'!E16,LEN('保険料計算シート（非表示）'!E16)-8,1)),"",MID('保険料計算シート（非表示）'!E16,LEN('保険料計算シート（非表示）'!E16)-8,1))</f>
        <v/>
      </c>
      <c r="W97" s="1074"/>
      <c r="X97" s="1074"/>
      <c r="Y97" s="1055" t="str">
        <f>IF(ISERROR(MID('保険料計算シート（非表示）'!E16,LEN('保険料計算シート（非表示）'!E16)-7,1)),"",MID('保険料計算シート（非表示）'!E16,LEN('保険料計算シート（非表示）'!E16)-7,1))</f>
        <v/>
      </c>
      <c r="Z97" s="1055"/>
      <c r="AA97" s="1055"/>
      <c r="AB97" s="1055" t="str">
        <f>IF(ISERROR(MID('保険料計算シート（非表示）'!E16,LEN('保険料計算シート（非表示）'!E16)-6,1)),"",MID('保険料計算シート（非表示）'!E16,LEN('保険料計算シート（非表示）'!E16)-6,1))</f>
        <v/>
      </c>
      <c r="AC97" s="1055"/>
      <c r="AD97" s="1055"/>
      <c r="AE97" s="1055" t="str">
        <f>IF(ISERROR(MID('保険料計算シート（非表示）'!E16,LEN('保険料計算シート（非表示）'!E16)-5,1)),"",MID('保険料計算シート（非表示）'!E16,LEN('保険料計算シート（非表示）'!E16)-5,1))</f>
        <v/>
      </c>
      <c r="AF97" s="1055"/>
      <c r="AG97" s="1055"/>
      <c r="AH97" s="1055" t="str">
        <f>IF(ISERROR(MID('保険料計算シート（非表示）'!E16,LEN('保険料計算シート（非表示）'!E16)-4,1)),"",MID('保険料計算シート（非表示）'!E16,LEN('保険料計算シート（非表示）'!E16)-4,1))</f>
        <v/>
      </c>
      <c r="AI97" s="1055"/>
      <c r="AJ97" s="1055"/>
      <c r="AK97" s="1055" t="str">
        <f>IF(ISERROR(MID('保険料計算シート（非表示）'!E16,LEN('保険料計算シート（非表示）'!E16)-3,1)),"",MID('保険料計算シート（非表示）'!E16,LEN('保険料計算シート（非表示）'!E16)-3,1))</f>
        <v/>
      </c>
      <c r="AL97" s="1055"/>
      <c r="AM97" s="1055"/>
      <c r="AN97" s="1055" t="str">
        <f>IF(ISERROR(MID('保険料計算シート（非表示）'!E16,LEN('保険料計算シート（非表示）'!E16)-2,1)),"",MID('保険料計算シート（非表示）'!E16,LEN('保険料計算シート（非表示）'!E16)-2,1))</f>
        <v/>
      </c>
      <c r="AO97" s="1055"/>
      <c r="AP97" s="1055"/>
      <c r="AQ97" s="1055" t="str">
        <f>IF(ISERROR(MID('保険料計算シート（非表示）'!E16,LEN('保険料計算シート（非表示）'!E16)-1,1)),"",MID('保険料計算シート（非表示）'!E16,LEN('保険料計算シート（非表示）'!E16)-1,1))</f>
        <v/>
      </c>
      <c r="AR97" s="1055"/>
      <c r="AS97" s="1055"/>
      <c r="AT97" s="1055" t="str">
        <f>IF('保険料計算シート（非表示）'!E16=0,"",IF(ISERROR(MID('保険料計算シート（非表示）'!E16,LEN('保険料計算シート（非表示）'!E16),1)),"",MID('保険料計算シート（非表示）'!E16,LEN('保険料計算シート（非表示）'!E16),1)))</f>
        <v/>
      </c>
      <c r="AU97" s="1055"/>
      <c r="AV97" s="1068"/>
      <c r="AW97" s="1060"/>
      <c r="AX97" s="1061"/>
      <c r="AY97" s="264"/>
      <c r="AZ97" s="264"/>
      <c r="BA97" s="265"/>
      <c r="BB97" s="1456"/>
      <c r="BC97" s="1457"/>
      <c r="BD97" s="99"/>
      <c r="BE97" s="99"/>
      <c r="BF97" s="99"/>
      <c r="BG97" s="99"/>
      <c r="BH97" s="1457"/>
      <c r="BI97" s="1457"/>
      <c r="BJ97" s="1457"/>
      <c r="BK97" s="1457"/>
      <c r="BL97" s="1457"/>
      <c r="BM97" s="1458"/>
      <c r="BN97" s="1454"/>
      <c r="BO97" s="1454"/>
      <c r="BP97" s="1454"/>
      <c r="BQ97" s="1454"/>
      <c r="BR97" s="267"/>
      <c r="BS97" s="267"/>
      <c r="BT97" s="267"/>
      <c r="BU97" s="267"/>
      <c r="BV97" s="267"/>
      <c r="BW97" s="267"/>
      <c r="BX97" s="264"/>
      <c r="BY97" s="264"/>
      <c r="BZ97" s="264"/>
      <c r="CA97" s="264"/>
      <c r="CB97" s="264"/>
      <c r="CC97" s="264"/>
      <c r="CD97" s="264"/>
      <c r="CE97" s="264"/>
      <c r="CF97" s="264"/>
      <c r="CG97" s="264"/>
      <c r="CH97" s="264"/>
      <c r="CI97" s="264"/>
      <c r="CJ97" s="264"/>
      <c r="CK97" s="264"/>
      <c r="CL97" s="264"/>
      <c r="CM97" s="264"/>
      <c r="CN97" s="264"/>
      <c r="CO97" s="264"/>
      <c r="CP97" s="264"/>
      <c r="CQ97" s="264"/>
      <c r="CR97" s="264"/>
      <c r="CS97" s="264"/>
      <c r="CT97" s="264"/>
      <c r="CU97" s="264"/>
      <c r="CV97" s="264"/>
      <c r="CW97" s="264"/>
      <c r="CX97" s="264"/>
      <c r="CY97" s="1136"/>
      <c r="CZ97" s="1061"/>
      <c r="DA97" s="264"/>
      <c r="DB97" s="264"/>
      <c r="DC97" s="265"/>
      <c r="DF97" s="1569"/>
      <c r="DG97" s="1569"/>
    </row>
    <row r="98" spans="4:111" ht="8.25" customHeight="1">
      <c r="D98" s="1487"/>
      <c r="E98" s="1488"/>
      <c r="F98" s="1488"/>
      <c r="G98" s="1447"/>
      <c r="H98" s="1448"/>
      <c r="I98" s="1449"/>
      <c r="J98" s="1431"/>
      <c r="K98" s="1432"/>
      <c r="L98" s="1432"/>
      <c r="M98" s="1432"/>
      <c r="N98" s="1432"/>
      <c r="O98" s="1432"/>
      <c r="P98" s="1432"/>
      <c r="Q98" s="1433"/>
      <c r="R98" s="1454"/>
      <c r="S98" s="1454"/>
      <c r="T98" s="1454"/>
      <c r="U98" s="1454"/>
      <c r="V98" s="1073"/>
      <c r="W98" s="1074"/>
      <c r="X98" s="1074"/>
      <c r="Y98" s="1055"/>
      <c r="Z98" s="1055"/>
      <c r="AA98" s="1055"/>
      <c r="AB98" s="1055"/>
      <c r="AC98" s="1055"/>
      <c r="AD98" s="1055"/>
      <c r="AE98" s="1055"/>
      <c r="AF98" s="1055"/>
      <c r="AG98" s="1055"/>
      <c r="AH98" s="1055"/>
      <c r="AI98" s="1055"/>
      <c r="AJ98" s="1055"/>
      <c r="AK98" s="1055"/>
      <c r="AL98" s="1055"/>
      <c r="AM98" s="1055"/>
      <c r="AN98" s="1055"/>
      <c r="AO98" s="1055"/>
      <c r="AP98" s="1055"/>
      <c r="AQ98" s="1055"/>
      <c r="AR98" s="1055"/>
      <c r="AS98" s="1055"/>
      <c r="AT98" s="1055"/>
      <c r="AU98" s="1055"/>
      <c r="AV98" s="1068"/>
      <c r="AW98" s="1062"/>
      <c r="AX98" s="1061"/>
      <c r="AY98" s="264"/>
      <c r="AZ98" s="264"/>
      <c r="BA98" s="265"/>
      <c r="BB98" s="100"/>
      <c r="BC98" s="99"/>
      <c r="BD98" s="99"/>
      <c r="BE98" s="99"/>
      <c r="BF98" s="99"/>
      <c r="BG98" s="99"/>
      <c r="BH98" s="99"/>
      <c r="BI98" s="99"/>
      <c r="BJ98" s="99"/>
      <c r="BK98" s="99"/>
      <c r="BL98" s="99"/>
      <c r="BM98" s="101"/>
      <c r="BN98" s="1454"/>
      <c r="BO98" s="1454"/>
      <c r="BP98" s="1454"/>
      <c r="BQ98" s="1454"/>
      <c r="BR98" s="267"/>
      <c r="BS98" s="267"/>
      <c r="BT98" s="267"/>
      <c r="BU98" s="267"/>
      <c r="BV98" s="267"/>
      <c r="BW98" s="267"/>
      <c r="BX98" s="264"/>
      <c r="BY98" s="264"/>
      <c r="BZ98" s="264"/>
      <c r="CA98" s="264"/>
      <c r="CB98" s="264"/>
      <c r="CC98" s="264"/>
      <c r="CD98" s="264"/>
      <c r="CE98" s="264"/>
      <c r="CF98" s="264"/>
      <c r="CG98" s="264"/>
      <c r="CH98" s="264"/>
      <c r="CI98" s="264"/>
      <c r="CJ98" s="264"/>
      <c r="CK98" s="264"/>
      <c r="CL98" s="264"/>
      <c r="CM98" s="264"/>
      <c r="CN98" s="264"/>
      <c r="CO98" s="264"/>
      <c r="CP98" s="264"/>
      <c r="CQ98" s="264"/>
      <c r="CR98" s="264"/>
      <c r="CS98" s="264"/>
      <c r="CT98" s="264"/>
      <c r="CU98" s="264"/>
      <c r="CV98" s="264"/>
      <c r="CW98" s="264"/>
      <c r="CX98" s="264"/>
      <c r="CY98" s="1061"/>
      <c r="CZ98" s="1061"/>
      <c r="DA98" s="264"/>
      <c r="DB98" s="264"/>
      <c r="DC98" s="265"/>
      <c r="DF98" s="1569"/>
      <c r="DG98" s="1569"/>
    </row>
    <row r="99" spans="4:111" ht="8.25" customHeight="1">
      <c r="D99" s="1487"/>
      <c r="E99" s="1488"/>
      <c r="F99" s="1488"/>
      <c r="G99" s="1447"/>
      <c r="H99" s="1448"/>
      <c r="I99" s="1449"/>
      <c r="J99" s="1431"/>
      <c r="K99" s="1432"/>
      <c r="L99" s="1432"/>
      <c r="M99" s="1432"/>
      <c r="N99" s="1432"/>
      <c r="O99" s="1432"/>
      <c r="P99" s="1432"/>
      <c r="Q99" s="1433"/>
      <c r="R99" s="1454"/>
      <c r="S99" s="1454"/>
      <c r="T99" s="1454"/>
      <c r="U99" s="1454"/>
      <c r="V99" s="1073"/>
      <c r="W99" s="1074"/>
      <c r="X99" s="1074"/>
      <c r="Y99" s="1055"/>
      <c r="Z99" s="1055"/>
      <c r="AA99" s="1055"/>
      <c r="AB99" s="1055"/>
      <c r="AC99" s="1055"/>
      <c r="AD99" s="1055"/>
      <c r="AE99" s="1055"/>
      <c r="AF99" s="1055"/>
      <c r="AG99" s="1055"/>
      <c r="AH99" s="1055"/>
      <c r="AI99" s="1055"/>
      <c r="AJ99" s="1055"/>
      <c r="AK99" s="1055"/>
      <c r="AL99" s="1055"/>
      <c r="AM99" s="1055"/>
      <c r="AN99" s="1055"/>
      <c r="AO99" s="1055"/>
      <c r="AP99" s="1055"/>
      <c r="AQ99" s="1055"/>
      <c r="AR99" s="1055"/>
      <c r="AS99" s="1055"/>
      <c r="AT99" s="1055"/>
      <c r="AU99" s="1055"/>
      <c r="AV99" s="1068"/>
      <c r="AW99" s="1062"/>
      <c r="AX99" s="1061"/>
      <c r="AY99" s="1202" t="s">
        <v>25</v>
      </c>
      <c r="AZ99" s="1202"/>
      <c r="BA99" s="1461"/>
      <c r="BB99" s="100"/>
      <c r="BC99" s="99"/>
      <c r="BD99" s="99"/>
      <c r="BE99" s="99"/>
      <c r="BF99" s="99"/>
      <c r="BG99" s="99"/>
      <c r="BH99" s="99"/>
      <c r="BI99" s="99"/>
      <c r="BJ99" s="99"/>
      <c r="BK99" s="99"/>
      <c r="BL99" s="99"/>
      <c r="BM99" s="101"/>
      <c r="BN99" s="1454"/>
      <c r="BO99" s="1454"/>
      <c r="BP99" s="1454"/>
      <c r="BQ99" s="1454"/>
      <c r="BR99" s="267"/>
      <c r="BS99" s="267"/>
      <c r="BT99" s="267"/>
      <c r="BU99" s="267"/>
      <c r="BV99" s="267"/>
      <c r="BW99" s="267"/>
      <c r="BX99" s="264"/>
      <c r="BY99" s="264"/>
      <c r="BZ99" s="264"/>
      <c r="CA99" s="264"/>
      <c r="CB99" s="264"/>
      <c r="CC99" s="264"/>
      <c r="CD99" s="264"/>
      <c r="CE99" s="264"/>
      <c r="CF99" s="264"/>
      <c r="CG99" s="264"/>
      <c r="CH99" s="264"/>
      <c r="CI99" s="264"/>
      <c r="CJ99" s="264"/>
      <c r="CK99" s="264"/>
      <c r="CL99" s="264"/>
      <c r="CM99" s="264"/>
      <c r="CN99" s="264"/>
      <c r="CO99" s="264"/>
      <c r="CP99" s="264"/>
      <c r="CQ99" s="264"/>
      <c r="CR99" s="264"/>
      <c r="CS99" s="264"/>
      <c r="CT99" s="264"/>
      <c r="CU99" s="264"/>
      <c r="CV99" s="264"/>
      <c r="CW99" s="264"/>
      <c r="CX99" s="264"/>
      <c r="CY99" s="1061"/>
      <c r="CZ99" s="1061"/>
      <c r="DA99" s="1061"/>
      <c r="DB99" s="1061"/>
      <c r="DC99" s="265"/>
      <c r="DF99" s="1569"/>
      <c r="DG99" s="1569"/>
    </row>
    <row r="100" spans="4:111" ht="8.25" customHeight="1">
      <c r="D100" s="1487"/>
      <c r="E100" s="1488"/>
      <c r="F100" s="1488"/>
      <c r="G100" s="1447"/>
      <c r="H100" s="1448"/>
      <c r="I100" s="1449"/>
      <c r="J100" s="1434"/>
      <c r="K100" s="1435"/>
      <c r="L100" s="1435"/>
      <c r="M100" s="1435"/>
      <c r="N100" s="1435"/>
      <c r="O100" s="1435"/>
      <c r="P100" s="1435"/>
      <c r="Q100" s="1436"/>
      <c r="R100" s="1455"/>
      <c r="S100" s="1455"/>
      <c r="T100" s="1455"/>
      <c r="U100" s="1455"/>
      <c r="V100" s="264"/>
      <c r="W100" s="264"/>
      <c r="X100" s="264"/>
      <c r="Y100" s="264"/>
      <c r="Z100" s="264"/>
      <c r="AA100" s="264"/>
      <c r="AB100" s="264"/>
      <c r="AC100" s="264"/>
      <c r="AD100" s="1067" t="s">
        <v>263</v>
      </c>
      <c r="AE100" s="1067"/>
      <c r="AF100" s="264"/>
      <c r="AG100" s="264"/>
      <c r="AH100" s="264"/>
      <c r="AI100" s="264"/>
      <c r="AJ100" s="264"/>
      <c r="AK100" s="264"/>
      <c r="AL100" s="264"/>
      <c r="AM100" s="1067" t="s">
        <v>263</v>
      </c>
      <c r="AN100" s="1067"/>
      <c r="AO100" s="264"/>
      <c r="AP100" s="264"/>
      <c r="AQ100" s="264"/>
      <c r="AR100" s="264"/>
      <c r="AS100" s="264"/>
      <c r="AT100" s="264"/>
      <c r="AU100" s="264"/>
      <c r="AV100" s="264"/>
      <c r="AW100" s="277"/>
      <c r="AX100" s="277"/>
      <c r="AY100" s="1344"/>
      <c r="AZ100" s="1344"/>
      <c r="BA100" s="1462"/>
      <c r="BB100" s="102"/>
      <c r="BC100" s="103"/>
      <c r="BD100" s="103"/>
      <c r="BE100" s="103"/>
      <c r="BF100" s="103"/>
      <c r="BG100" s="103"/>
      <c r="BH100" s="103"/>
      <c r="BI100" s="103"/>
      <c r="BJ100" s="103"/>
      <c r="BK100" s="103"/>
      <c r="BL100" s="103"/>
      <c r="BM100" s="104"/>
      <c r="BN100" s="1455"/>
      <c r="BO100" s="1455"/>
      <c r="BP100" s="1455"/>
      <c r="BQ100" s="1455"/>
      <c r="BR100" s="268"/>
      <c r="BS100" s="268"/>
      <c r="BT100" s="268"/>
      <c r="BU100" s="268"/>
      <c r="BV100" s="268"/>
      <c r="BW100" s="268"/>
      <c r="BX100" s="277"/>
      <c r="BY100" s="277"/>
      <c r="BZ100" s="277"/>
      <c r="CA100" s="277"/>
      <c r="CB100" s="277"/>
      <c r="CC100" s="277"/>
      <c r="CD100" s="277"/>
      <c r="CE100" s="277"/>
      <c r="CF100" s="277"/>
      <c r="CG100" s="277"/>
      <c r="CH100" s="277"/>
      <c r="CI100" s="277"/>
      <c r="CJ100" s="277"/>
      <c r="CK100" s="277"/>
      <c r="CL100" s="277"/>
      <c r="CM100" s="277"/>
      <c r="CN100" s="277"/>
      <c r="CO100" s="277"/>
      <c r="CP100" s="277"/>
      <c r="CQ100" s="277"/>
      <c r="CR100" s="277"/>
      <c r="CS100" s="277"/>
      <c r="CT100" s="277"/>
      <c r="CU100" s="277"/>
      <c r="CV100" s="277"/>
      <c r="CW100" s="277"/>
      <c r="CX100" s="277"/>
      <c r="CY100" s="277"/>
      <c r="CZ100" s="277"/>
      <c r="DA100" s="1065"/>
      <c r="DB100" s="1065"/>
      <c r="DC100" s="280"/>
      <c r="DF100" s="1569"/>
      <c r="DG100" s="1569"/>
    </row>
    <row r="101" spans="4:111" ht="8.25" customHeight="1">
      <c r="D101" s="1487"/>
      <c r="E101" s="1488"/>
      <c r="F101" s="1488"/>
      <c r="G101" s="1447"/>
      <c r="H101" s="1448"/>
      <c r="I101" s="1449"/>
      <c r="J101" s="1428" t="s">
        <v>43</v>
      </c>
      <c r="K101" s="1429"/>
      <c r="L101" s="1429"/>
      <c r="M101" s="1429"/>
      <c r="N101" s="1429"/>
      <c r="O101" s="1429"/>
      <c r="P101" s="1429"/>
      <c r="Q101" s="1430"/>
      <c r="R101" s="1437" t="s">
        <v>285</v>
      </c>
      <c r="S101" s="1437"/>
      <c r="T101" s="1437"/>
      <c r="U101" s="1437"/>
      <c r="V101" s="4"/>
      <c r="W101" s="4" t="s">
        <v>264</v>
      </c>
      <c r="X101" s="4"/>
      <c r="Y101" s="4"/>
      <c r="Z101" s="4" t="s">
        <v>265</v>
      </c>
      <c r="AA101" s="4"/>
      <c r="AB101" s="4"/>
      <c r="AC101" s="4" t="s">
        <v>266</v>
      </c>
      <c r="AD101" s="4"/>
      <c r="AE101" s="4"/>
      <c r="AF101" s="4" t="s">
        <v>267</v>
      </c>
      <c r="AG101" s="4"/>
      <c r="AH101" s="4"/>
      <c r="AI101" s="4" t="s">
        <v>264</v>
      </c>
      <c r="AJ101" s="4"/>
      <c r="AK101" s="4"/>
      <c r="AL101" s="4" t="s">
        <v>265</v>
      </c>
      <c r="AM101" s="4"/>
      <c r="AN101" s="4"/>
      <c r="AO101" s="4" t="s">
        <v>266</v>
      </c>
      <c r="AP101" s="4"/>
      <c r="AQ101" s="4"/>
      <c r="AR101" s="4" t="s">
        <v>268</v>
      </c>
      <c r="AS101" s="4"/>
      <c r="AT101" s="4"/>
      <c r="AU101" s="4" t="s">
        <v>264</v>
      </c>
      <c r="AV101" s="4"/>
      <c r="AW101" s="3"/>
      <c r="AX101" s="3"/>
      <c r="AY101" s="3"/>
      <c r="AZ101" s="3"/>
      <c r="BA101" s="5"/>
      <c r="BB101" s="1440" t="s">
        <v>286</v>
      </c>
      <c r="BC101" s="1441"/>
      <c r="BD101" s="98"/>
      <c r="BE101" s="98"/>
      <c r="BF101" s="98"/>
      <c r="BG101" s="98"/>
      <c r="BH101" s="1441" t="s">
        <v>45</v>
      </c>
      <c r="BI101" s="1441"/>
      <c r="BJ101" s="1441"/>
      <c r="BK101" s="1441"/>
      <c r="BL101" s="1441"/>
      <c r="BM101" s="1459"/>
      <c r="BN101" s="1386" t="s">
        <v>286</v>
      </c>
      <c r="BO101" s="1387"/>
      <c r="BP101" s="1387"/>
      <c r="BQ101" s="1387"/>
      <c r="BR101" s="7"/>
      <c r="BS101" s="7" t="s">
        <v>265</v>
      </c>
      <c r="BT101" s="7"/>
      <c r="BU101" s="7"/>
      <c r="BV101" s="7" t="s">
        <v>266</v>
      </c>
      <c r="BW101" s="7"/>
      <c r="BX101" s="7"/>
      <c r="BY101" s="7" t="s">
        <v>267</v>
      </c>
      <c r="BZ101" s="7"/>
      <c r="CA101" s="7"/>
      <c r="CB101" s="7" t="s">
        <v>264</v>
      </c>
      <c r="CC101" s="7"/>
      <c r="CD101" s="7"/>
      <c r="CE101" s="7" t="s">
        <v>265</v>
      </c>
      <c r="CF101" s="7"/>
      <c r="CG101" s="7"/>
      <c r="CH101" s="7" t="s">
        <v>266</v>
      </c>
      <c r="CI101" s="7"/>
      <c r="CJ101" s="7"/>
      <c r="CK101" s="7" t="s">
        <v>268</v>
      </c>
      <c r="CL101" s="7"/>
      <c r="CM101" s="7"/>
      <c r="CN101" s="7" t="s">
        <v>264</v>
      </c>
      <c r="CO101" s="7"/>
      <c r="CP101" s="7"/>
      <c r="CQ101" s="7" t="s">
        <v>265</v>
      </c>
      <c r="CR101" s="7"/>
      <c r="CS101" s="7"/>
      <c r="CT101" s="7" t="s">
        <v>266</v>
      </c>
      <c r="CU101" s="7"/>
      <c r="CV101" s="7"/>
      <c r="CW101" s="7" t="s">
        <v>269</v>
      </c>
      <c r="CX101" s="7"/>
      <c r="CY101" s="3"/>
      <c r="CZ101" s="3"/>
      <c r="DA101" s="3"/>
      <c r="DB101" s="3"/>
      <c r="DC101" s="5"/>
      <c r="DF101" s="1569"/>
      <c r="DG101" s="1569"/>
    </row>
    <row r="102" spans="4:111" ht="8.25" customHeight="1" thickBot="1">
      <c r="D102" s="1487"/>
      <c r="E102" s="1488"/>
      <c r="F102" s="1488"/>
      <c r="G102" s="1447"/>
      <c r="H102" s="1448"/>
      <c r="I102" s="1449"/>
      <c r="J102" s="1431"/>
      <c r="K102" s="1432"/>
      <c r="L102" s="1432"/>
      <c r="M102" s="1432"/>
      <c r="N102" s="1432"/>
      <c r="O102" s="1432"/>
      <c r="P102" s="1432"/>
      <c r="Q102" s="1433"/>
      <c r="R102" s="1438"/>
      <c r="S102" s="1438"/>
      <c r="T102" s="1438"/>
      <c r="U102" s="1438"/>
      <c r="V102" s="1073" t="str">
        <f>IF(ISERROR(MID('保険料計算シート（非表示）'!E17,LEN('保険料計算シート（非表示）'!E17)-8,1)),"",MID('保険料計算シート（非表示）'!E17,LEN('保険料計算シート（非表示）'!E17)-8,1))</f>
        <v/>
      </c>
      <c r="W102" s="1074"/>
      <c r="X102" s="1074"/>
      <c r="Y102" s="1055" t="str">
        <f>IF(ISERROR(MID('保険料計算シート（非表示）'!E17,LEN('保険料計算シート（非表示）'!E17)-7,1)),"",MID('保険料計算シート（非表示）'!E17,LEN('保険料計算シート（非表示）'!E17)-7,1))</f>
        <v/>
      </c>
      <c r="Z102" s="1055"/>
      <c r="AA102" s="1055"/>
      <c r="AB102" s="1055" t="str">
        <f>IF(ISERROR(MID('保険料計算シート（非表示）'!E17,LEN('保険料計算シート（非表示）'!E17)-6,1)),"",MID('保険料計算シート（非表示）'!E17,LEN('保険料計算シート（非表示）'!E17)-6,1))</f>
        <v/>
      </c>
      <c r="AC102" s="1055"/>
      <c r="AD102" s="1055"/>
      <c r="AE102" s="1055" t="str">
        <f>IF(ISERROR(MID('保険料計算シート（非表示）'!E17,LEN('保険料計算シート（非表示）'!E17)-5,1)),"",MID('保険料計算シート（非表示）'!E17,LEN('保険料計算シート（非表示）'!E17)-5,1))</f>
        <v/>
      </c>
      <c r="AF102" s="1055"/>
      <c r="AG102" s="1055"/>
      <c r="AH102" s="1055" t="str">
        <f>IF(ISERROR(MID('保険料計算シート（非表示）'!E17,LEN('保険料計算シート（非表示）'!E17)-4,1)),"",MID('保険料計算シート（非表示）'!E17,LEN('保険料計算シート（非表示）'!E17)-4,1))</f>
        <v/>
      </c>
      <c r="AI102" s="1055"/>
      <c r="AJ102" s="1055"/>
      <c r="AK102" s="1055" t="str">
        <f>IF(ISERROR(MID('保険料計算シート（非表示）'!E17,LEN('保険料計算シート（非表示）'!E17)-3,1)),"",MID('保険料計算シート（非表示）'!E17,LEN('保険料計算シート（非表示）'!E17)-3,1))</f>
        <v/>
      </c>
      <c r="AL102" s="1055"/>
      <c r="AM102" s="1055"/>
      <c r="AN102" s="1055" t="str">
        <f>IF(ISERROR(MID('保険料計算シート（非表示）'!E17,LEN('保険料計算シート（非表示）'!E17)-2,1)),"",MID('保険料計算シート（非表示）'!E17,LEN('保険料計算シート（非表示）'!E17)-2,1))</f>
        <v/>
      </c>
      <c r="AO102" s="1055"/>
      <c r="AP102" s="1055"/>
      <c r="AQ102" s="1055" t="str">
        <f>IF(ISERROR(MID('保険料計算シート（非表示）'!E17,LEN('保険料計算シート（非表示）'!E17)-1,1)),"",MID('保険料計算シート（非表示）'!E17,LEN('保険料計算シート（非表示）'!E17)-1,1))</f>
        <v/>
      </c>
      <c r="AR102" s="1055"/>
      <c r="AS102" s="1055"/>
      <c r="AT102" s="1055" t="str">
        <f>IF('保険料計算シート（非表示）'!E17=0,"",IF(ISERROR(MID('保険料計算シート（非表示）'!E17,LEN('保険料計算シート（非表示）'!E17),1)),"",MID('保険料計算シート（非表示）'!E17,LEN('保険料計算シート（非表示）'!E17),1)))</f>
        <v/>
      </c>
      <c r="AU102" s="1055"/>
      <c r="AV102" s="1068"/>
      <c r="AW102" s="1060"/>
      <c r="AX102" s="1061"/>
      <c r="AY102" s="264"/>
      <c r="AZ102" s="264"/>
      <c r="BA102" s="265"/>
      <c r="BB102" s="1442"/>
      <c r="BC102" s="1443"/>
      <c r="BD102" s="98"/>
      <c r="BE102" s="98"/>
      <c r="BF102" s="98"/>
      <c r="BG102" s="98"/>
      <c r="BH102" s="1443"/>
      <c r="BI102" s="1443"/>
      <c r="BJ102" s="1443"/>
      <c r="BK102" s="1443"/>
      <c r="BL102" s="1443"/>
      <c r="BM102" s="1460"/>
      <c r="BN102" s="1388"/>
      <c r="BO102" s="1389"/>
      <c r="BP102" s="1389"/>
      <c r="BQ102" s="1389"/>
      <c r="BR102" s="1073" t="str">
        <f>IF(ISERROR(MID('保険料計算シート（非表示）'!G17,LEN('保険料計算シート（非表示）'!G17)-10,1)),"",MID('保険料計算シート（非表示）'!G17,LEN('保険料計算シート（非表示）'!G17)-10,1))</f>
        <v/>
      </c>
      <c r="BS102" s="1074"/>
      <c r="BT102" s="1074"/>
      <c r="BU102" s="1055" t="str">
        <f>IF(ISERROR(MID('保険料計算シート（非表示）'!G17,LEN('保険料計算シート（非表示）'!G17)-9,1)),"",MID('保険料計算シート（非表示）'!G17,LEN('保険料計算シート（非表示）'!G17)-9,1))</f>
        <v/>
      </c>
      <c r="BV102" s="1055"/>
      <c r="BW102" s="1055"/>
      <c r="BX102" s="1063" t="str">
        <f>IF(ISERROR(MID('保険料計算シート（非表示）'!G17,LEN('保険料計算シート（非表示）'!G17)-8,1)),"",MID('保険料計算シート（非表示）'!G17,LEN('保険料計算シート（非表示）'!G17)-8,1))</f>
        <v/>
      </c>
      <c r="BY102" s="1055"/>
      <c r="BZ102" s="1055"/>
      <c r="CA102" s="1055" t="str">
        <f>IF(ISERROR(MID('保険料計算シート（非表示）'!G17,LEN('保険料計算シート（非表示）'!G17)-7,1)),"",MID('保険料計算シート（非表示）'!G17,LEN('保険料計算シート（非表示）'!G17)-7,1))</f>
        <v/>
      </c>
      <c r="CB102" s="1055"/>
      <c r="CC102" s="1055"/>
      <c r="CD102" s="1055" t="str">
        <f>IF(ISERROR(MID('保険料計算シート（非表示）'!G17,LEN('保険料計算シート（非表示）'!G17)-6,1)),"",MID('保険料計算シート（非表示）'!G17,LEN('保険料計算シート（非表示）'!G17)-6,1))</f>
        <v/>
      </c>
      <c r="CE102" s="1055"/>
      <c r="CF102" s="1055"/>
      <c r="CG102" s="1055" t="str">
        <f>IF(ISERROR(MID('保険料計算シート（非表示）'!G17,LEN('保険料計算シート（非表示）'!G17)-5,1)),"",MID('保険料計算シート（非表示）'!G17,LEN('保険料計算シート（非表示）'!G17)-5,1))</f>
        <v/>
      </c>
      <c r="CH102" s="1055"/>
      <c r="CI102" s="1055"/>
      <c r="CJ102" s="1055" t="str">
        <f>IF(ISERROR(MID('保険料計算シート（非表示）'!G17,LEN('保険料計算シート（非表示）'!G17)-4,1)),"",MID('保険料計算シート（非表示）'!G17,LEN('保険料計算シート（非表示）'!G17)-4,1))</f>
        <v/>
      </c>
      <c r="CK102" s="1055"/>
      <c r="CL102" s="1055"/>
      <c r="CM102" s="1055" t="str">
        <f>IF(ISERROR(MID('保険料計算シート（非表示）'!G17,LEN('保険料計算シート（非表示）'!G17)-3,1)),"",MID('保険料計算シート（非表示）'!G17,LEN('保険料計算シート（非表示）'!G17)-3,1))</f>
        <v/>
      </c>
      <c r="CN102" s="1055"/>
      <c r="CO102" s="1055"/>
      <c r="CP102" s="1055" t="str">
        <f>IF(ISERROR(MID('保険料計算シート（非表示）'!G17,LEN('保険料計算シート（非表示）'!G17)-2,1)),"",MID('保険料計算シート（非表示）'!G17,LEN('保険料計算シート（非表示）'!G17)-2,1))</f>
        <v/>
      </c>
      <c r="CQ102" s="1055"/>
      <c r="CR102" s="1055"/>
      <c r="CS102" s="1055" t="str">
        <f>IF(ISERROR(MID('保険料計算シート（非表示）'!G17,LEN('保険料計算シート（非表示）'!G17)-1,1)),"",MID('保険料計算シート（非表示）'!G17,LEN('保険料計算シート（非表示）'!G17)-1,1))</f>
        <v/>
      </c>
      <c r="CT102" s="1055"/>
      <c r="CU102" s="1055"/>
      <c r="CV102" s="1055" t="str">
        <f>IF('保険料計算シート（非表示）'!G17=0,"",IF(ISERROR(MID('保険料計算シート（非表示）'!G17,LEN('保険料計算シート（非表示）'!G17),1)),"",MID('保険料計算シート（非表示）'!G17,LEN('保険料計算シート（非表示）'!G17),1)))</f>
        <v/>
      </c>
      <c r="CW102" s="1055"/>
      <c r="CX102" s="1068"/>
      <c r="CY102" s="1060"/>
      <c r="CZ102" s="1061"/>
      <c r="DA102" s="264"/>
      <c r="DB102" s="264"/>
      <c r="DC102" s="265"/>
      <c r="DF102" s="1569"/>
      <c r="DG102" s="1569"/>
    </row>
    <row r="103" spans="4:111" ht="8.25" customHeight="1">
      <c r="D103" s="1487"/>
      <c r="E103" s="1488"/>
      <c r="F103" s="1488"/>
      <c r="G103" s="1447"/>
      <c r="H103" s="1448"/>
      <c r="I103" s="1449"/>
      <c r="J103" s="1431"/>
      <c r="K103" s="1432"/>
      <c r="L103" s="1432"/>
      <c r="M103" s="1432"/>
      <c r="N103" s="1432"/>
      <c r="O103" s="1432"/>
      <c r="P103" s="1432"/>
      <c r="Q103" s="1433"/>
      <c r="R103" s="1438"/>
      <c r="S103" s="1438"/>
      <c r="T103" s="1438"/>
      <c r="U103" s="1438"/>
      <c r="V103" s="1073"/>
      <c r="W103" s="1074"/>
      <c r="X103" s="1074"/>
      <c r="Y103" s="1055"/>
      <c r="Z103" s="1055"/>
      <c r="AA103" s="1055"/>
      <c r="AB103" s="1055"/>
      <c r="AC103" s="1055"/>
      <c r="AD103" s="1055"/>
      <c r="AE103" s="1055"/>
      <c r="AF103" s="1055"/>
      <c r="AG103" s="1055"/>
      <c r="AH103" s="1055"/>
      <c r="AI103" s="1055"/>
      <c r="AJ103" s="1055"/>
      <c r="AK103" s="1055"/>
      <c r="AL103" s="1055"/>
      <c r="AM103" s="1055"/>
      <c r="AN103" s="1055"/>
      <c r="AO103" s="1055"/>
      <c r="AP103" s="1055"/>
      <c r="AQ103" s="1055"/>
      <c r="AR103" s="1055"/>
      <c r="AS103" s="1055"/>
      <c r="AT103" s="1055"/>
      <c r="AU103" s="1055"/>
      <c r="AV103" s="1068"/>
      <c r="AW103" s="1062"/>
      <c r="AX103" s="1061"/>
      <c r="AY103" s="264"/>
      <c r="AZ103" s="264"/>
      <c r="BA103" s="264"/>
      <c r="BB103" s="1345"/>
      <c r="BC103" s="1346"/>
      <c r="BD103" s="1346"/>
      <c r="BE103" s="1346"/>
      <c r="BF103" s="1346"/>
      <c r="BG103" s="1346"/>
      <c r="BH103" s="1346"/>
      <c r="BI103" s="1346"/>
      <c r="BJ103" s="1346"/>
      <c r="BK103" s="1346"/>
      <c r="BL103" s="1346"/>
      <c r="BM103" s="1347"/>
      <c r="BN103" s="1389"/>
      <c r="BO103" s="1389"/>
      <c r="BP103" s="1389"/>
      <c r="BQ103" s="1389"/>
      <c r="BR103" s="1073"/>
      <c r="BS103" s="1074"/>
      <c r="BT103" s="1074"/>
      <c r="BU103" s="1055"/>
      <c r="BV103" s="1055"/>
      <c r="BW103" s="1055"/>
      <c r="BX103" s="1063"/>
      <c r="BY103" s="1055"/>
      <c r="BZ103" s="1055"/>
      <c r="CA103" s="1055"/>
      <c r="CB103" s="1055"/>
      <c r="CC103" s="1055"/>
      <c r="CD103" s="1055"/>
      <c r="CE103" s="1055"/>
      <c r="CF103" s="1055"/>
      <c r="CG103" s="1055"/>
      <c r="CH103" s="1055"/>
      <c r="CI103" s="1055"/>
      <c r="CJ103" s="1055"/>
      <c r="CK103" s="1055"/>
      <c r="CL103" s="1055"/>
      <c r="CM103" s="1055"/>
      <c r="CN103" s="1055"/>
      <c r="CO103" s="1055"/>
      <c r="CP103" s="1055"/>
      <c r="CQ103" s="1055"/>
      <c r="CR103" s="1055"/>
      <c r="CS103" s="1055"/>
      <c r="CT103" s="1055"/>
      <c r="CU103" s="1055"/>
      <c r="CV103" s="1055"/>
      <c r="CW103" s="1055"/>
      <c r="CX103" s="1068"/>
      <c r="CY103" s="1062"/>
      <c r="CZ103" s="1061"/>
      <c r="DA103" s="264"/>
      <c r="DB103" s="264"/>
      <c r="DC103" s="265"/>
      <c r="DF103" s="1569"/>
      <c r="DG103" s="1569"/>
    </row>
    <row r="104" spans="4:111" ht="8.25" customHeight="1">
      <c r="D104" s="309"/>
      <c r="E104" s="310"/>
      <c r="F104" s="310"/>
      <c r="G104" s="1447"/>
      <c r="H104" s="1448"/>
      <c r="I104" s="1449"/>
      <c r="J104" s="1431"/>
      <c r="K104" s="1432"/>
      <c r="L104" s="1432"/>
      <c r="M104" s="1432"/>
      <c r="N104" s="1432"/>
      <c r="O104" s="1432"/>
      <c r="P104" s="1432"/>
      <c r="Q104" s="1433"/>
      <c r="R104" s="1438"/>
      <c r="S104" s="1438"/>
      <c r="T104" s="1438"/>
      <c r="U104" s="1438"/>
      <c r="V104" s="1073"/>
      <c r="W104" s="1074"/>
      <c r="X104" s="1074"/>
      <c r="Y104" s="1055"/>
      <c r="Z104" s="1055"/>
      <c r="AA104" s="1055"/>
      <c r="AB104" s="1055"/>
      <c r="AC104" s="1055"/>
      <c r="AD104" s="1055"/>
      <c r="AE104" s="1055"/>
      <c r="AF104" s="1055"/>
      <c r="AG104" s="1055"/>
      <c r="AH104" s="1055"/>
      <c r="AI104" s="1055"/>
      <c r="AJ104" s="1055"/>
      <c r="AK104" s="1055"/>
      <c r="AL104" s="1055"/>
      <c r="AM104" s="1055"/>
      <c r="AN104" s="1055"/>
      <c r="AO104" s="1055"/>
      <c r="AP104" s="1055"/>
      <c r="AQ104" s="1055"/>
      <c r="AR104" s="1055"/>
      <c r="AS104" s="1055"/>
      <c r="AT104" s="1055"/>
      <c r="AU104" s="1055"/>
      <c r="AV104" s="1068"/>
      <c r="AW104" s="1062"/>
      <c r="AX104" s="1061"/>
      <c r="AY104" s="1202" t="s">
        <v>25</v>
      </c>
      <c r="AZ104" s="1202"/>
      <c r="BA104" s="1202"/>
      <c r="BB104" s="1348"/>
      <c r="BC104" s="1349"/>
      <c r="BD104" s="1349"/>
      <c r="BE104" s="1349"/>
      <c r="BF104" s="1349"/>
      <c r="BG104" s="1349"/>
      <c r="BH104" s="1349"/>
      <c r="BI104" s="1349"/>
      <c r="BJ104" s="1349"/>
      <c r="BK104" s="1349"/>
      <c r="BL104" s="1349"/>
      <c r="BM104" s="1350"/>
      <c r="BN104" s="1389"/>
      <c r="BO104" s="1389"/>
      <c r="BP104" s="1389"/>
      <c r="BQ104" s="1389"/>
      <c r="BR104" s="1073"/>
      <c r="BS104" s="1074"/>
      <c r="BT104" s="1074"/>
      <c r="BU104" s="1055"/>
      <c r="BV104" s="1055"/>
      <c r="BW104" s="1055"/>
      <c r="BX104" s="1063"/>
      <c r="BY104" s="1055"/>
      <c r="BZ104" s="1055"/>
      <c r="CA104" s="1055"/>
      <c r="CB104" s="1055"/>
      <c r="CC104" s="1055"/>
      <c r="CD104" s="1055"/>
      <c r="CE104" s="1055"/>
      <c r="CF104" s="1055"/>
      <c r="CG104" s="1055"/>
      <c r="CH104" s="1055"/>
      <c r="CI104" s="1055"/>
      <c r="CJ104" s="1055"/>
      <c r="CK104" s="1055"/>
      <c r="CL104" s="1055"/>
      <c r="CM104" s="1055"/>
      <c r="CN104" s="1055"/>
      <c r="CO104" s="1055"/>
      <c r="CP104" s="1055"/>
      <c r="CQ104" s="1055"/>
      <c r="CR104" s="1055"/>
      <c r="CS104" s="1055"/>
      <c r="CT104" s="1055"/>
      <c r="CU104" s="1055"/>
      <c r="CV104" s="1055"/>
      <c r="CW104" s="1055"/>
      <c r="CX104" s="1068"/>
      <c r="CY104" s="1062"/>
      <c r="CZ104" s="1061"/>
      <c r="DA104" s="1061" t="s">
        <v>28</v>
      </c>
      <c r="DB104" s="1061"/>
      <c r="DC104" s="265"/>
      <c r="DF104" s="1569"/>
      <c r="DG104" s="1569"/>
    </row>
    <row r="105" spans="4:111" ht="8.25" customHeight="1" thickBot="1">
      <c r="D105" s="315"/>
      <c r="E105" s="316"/>
      <c r="F105" s="316"/>
      <c r="G105" s="1450"/>
      <c r="H105" s="1451"/>
      <c r="I105" s="1452"/>
      <c r="J105" s="1434"/>
      <c r="K105" s="1435"/>
      <c r="L105" s="1435"/>
      <c r="M105" s="1435"/>
      <c r="N105" s="1435"/>
      <c r="O105" s="1435"/>
      <c r="P105" s="1435"/>
      <c r="Q105" s="1436"/>
      <c r="R105" s="1439"/>
      <c r="S105" s="1439"/>
      <c r="T105" s="1439"/>
      <c r="U105" s="1439"/>
      <c r="V105" s="277"/>
      <c r="W105" s="277"/>
      <c r="X105" s="277"/>
      <c r="Y105" s="277"/>
      <c r="Z105" s="277"/>
      <c r="AA105" s="277"/>
      <c r="AB105" s="277"/>
      <c r="AC105" s="277"/>
      <c r="AD105" s="1067" t="s">
        <v>281</v>
      </c>
      <c r="AE105" s="1067"/>
      <c r="AF105" s="277"/>
      <c r="AG105" s="277"/>
      <c r="AH105" s="277"/>
      <c r="AI105" s="277"/>
      <c r="AJ105" s="277"/>
      <c r="AK105" s="277"/>
      <c r="AL105" s="277"/>
      <c r="AM105" s="1067" t="s">
        <v>281</v>
      </c>
      <c r="AN105" s="1067"/>
      <c r="AO105" s="277"/>
      <c r="AP105" s="277"/>
      <c r="AQ105" s="277"/>
      <c r="AR105" s="277"/>
      <c r="AS105" s="277"/>
      <c r="AT105" s="277"/>
      <c r="AU105" s="277"/>
      <c r="AV105" s="277"/>
      <c r="AW105" s="277"/>
      <c r="AX105" s="277"/>
      <c r="AY105" s="1344"/>
      <c r="AZ105" s="1344"/>
      <c r="BA105" s="1344"/>
      <c r="BB105" s="1351"/>
      <c r="BC105" s="1352"/>
      <c r="BD105" s="1352"/>
      <c r="BE105" s="1352"/>
      <c r="BF105" s="1352"/>
      <c r="BG105" s="1352"/>
      <c r="BH105" s="1352"/>
      <c r="BI105" s="1352"/>
      <c r="BJ105" s="1352"/>
      <c r="BK105" s="1352"/>
      <c r="BL105" s="1352"/>
      <c r="BM105" s="1353"/>
      <c r="BN105" s="1390"/>
      <c r="BO105" s="1390"/>
      <c r="BP105" s="1390"/>
      <c r="BQ105" s="1390"/>
      <c r="BR105" s="278"/>
      <c r="BS105" s="278"/>
      <c r="BT105" s="278"/>
      <c r="BU105" s="278"/>
      <c r="BV105" s="278"/>
      <c r="BW105" s="1067" t="s">
        <v>281</v>
      </c>
      <c r="BX105" s="1067"/>
      <c r="BY105" s="277"/>
      <c r="BZ105" s="277"/>
      <c r="CA105" s="277"/>
      <c r="CB105" s="277"/>
      <c r="CC105" s="277"/>
      <c r="CD105" s="277"/>
      <c r="CE105" s="277"/>
      <c r="CF105" s="1067" t="s">
        <v>281</v>
      </c>
      <c r="CG105" s="1067"/>
      <c r="CH105" s="277"/>
      <c r="CI105" s="277"/>
      <c r="CJ105" s="277"/>
      <c r="CK105" s="277"/>
      <c r="CL105" s="277"/>
      <c r="CM105" s="277"/>
      <c r="CN105" s="277"/>
      <c r="CO105" s="1067" t="s">
        <v>281</v>
      </c>
      <c r="CP105" s="1067"/>
      <c r="CQ105" s="277"/>
      <c r="CR105" s="277"/>
      <c r="CS105" s="277"/>
      <c r="CT105" s="277"/>
      <c r="CU105" s="277"/>
      <c r="CV105" s="277"/>
      <c r="CW105" s="277"/>
      <c r="CX105" s="277"/>
      <c r="CY105" s="277"/>
      <c r="CZ105" s="277"/>
      <c r="DA105" s="1065"/>
      <c r="DB105" s="1065"/>
      <c r="DC105" s="280"/>
      <c r="DF105" s="1569"/>
      <c r="DG105" s="1569"/>
    </row>
    <row r="106" spans="4:111" ht="8.25" customHeight="1"/>
    <row r="107" spans="4:111" ht="8.25" customHeight="1" thickBot="1">
      <c r="G107" s="1334" t="s">
        <v>62</v>
      </c>
      <c r="H107" s="1334"/>
      <c r="I107" s="1334"/>
      <c r="J107" s="1334"/>
      <c r="K107" s="1334"/>
      <c r="L107" s="1334"/>
      <c r="M107" s="1334"/>
      <c r="N107" s="1334"/>
      <c r="O107" s="1334"/>
      <c r="P107" s="1334"/>
      <c r="Q107" s="1334"/>
      <c r="R107" s="1334"/>
      <c r="S107" s="1334"/>
      <c r="T107" s="1334"/>
      <c r="U107" s="1334"/>
      <c r="V107" s="1334"/>
      <c r="W107" s="1334"/>
      <c r="X107" s="1334"/>
      <c r="Y107" s="1334"/>
      <c r="Z107" s="1334"/>
      <c r="AA107" s="1334"/>
      <c r="AB107" s="1334"/>
      <c r="AC107" s="1334"/>
      <c r="AD107" s="1334"/>
      <c r="AE107" s="1333"/>
      <c r="AF107" s="1333"/>
      <c r="AG107" s="1333"/>
      <c r="AH107" s="1334" t="s">
        <v>368</v>
      </c>
      <c r="AI107" s="1334"/>
      <c r="AJ107" s="1334"/>
      <c r="AK107" s="1334"/>
      <c r="AL107" s="1334"/>
      <c r="AM107" s="1334"/>
      <c r="AN107" s="1334"/>
      <c r="AO107" s="1334"/>
      <c r="AP107" s="1334"/>
      <c r="AQ107" s="1334"/>
      <c r="AR107" s="1334"/>
      <c r="AS107" s="1334"/>
      <c r="AT107" s="1334"/>
      <c r="AU107" s="1334"/>
      <c r="AV107" s="1334"/>
      <c r="AW107" s="1334"/>
      <c r="AX107" s="1334"/>
      <c r="AY107" s="1334"/>
      <c r="AZ107" s="1334"/>
      <c r="BA107" s="1334"/>
      <c r="BB107" s="1334"/>
      <c r="BC107" s="1334"/>
      <c r="BD107" s="1334"/>
      <c r="BE107" s="1334"/>
      <c r="BF107" s="1334"/>
      <c r="BG107" s="1334"/>
      <c r="BH107" s="1334"/>
    </row>
    <row r="108" spans="4:111" ht="8.25" customHeight="1" thickTop="1" thickBot="1">
      <c r="G108" s="1334"/>
      <c r="H108" s="1334"/>
      <c r="I108" s="1334"/>
      <c r="J108" s="1334"/>
      <c r="K108" s="1334"/>
      <c r="L108" s="1334"/>
      <c r="M108" s="1334"/>
      <c r="N108" s="1334"/>
      <c r="O108" s="1334"/>
      <c r="P108" s="1334"/>
      <c r="Q108" s="1334"/>
      <c r="R108" s="1334"/>
      <c r="S108" s="1334"/>
      <c r="T108" s="1334"/>
      <c r="U108" s="1334"/>
      <c r="V108" s="1334"/>
      <c r="W108" s="1334"/>
      <c r="X108" s="1334"/>
      <c r="Y108" s="1334"/>
      <c r="Z108" s="1334"/>
      <c r="AA108" s="1334"/>
      <c r="AB108" s="1334"/>
      <c r="AC108" s="1334"/>
      <c r="AD108" s="1334"/>
      <c r="AE108" s="1333"/>
      <c r="AF108" s="1333"/>
      <c r="AG108" s="1333"/>
      <c r="AH108" s="1334"/>
      <c r="AI108" s="1334"/>
      <c r="AJ108" s="1334"/>
      <c r="AK108" s="1334"/>
      <c r="AL108" s="1334"/>
      <c r="AM108" s="1334"/>
      <c r="AN108" s="1334"/>
      <c r="AO108" s="1334"/>
      <c r="AP108" s="1334"/>
      <c r="AQ108" s="1334"/>
      <c r="AR108" s="1334"/>
      <c r="AS108" s="1334"/>
      <c r="AT108" s="1334"/>
      <c r="AU108" s="1334"/>
      <c r="AV108" s="1334"/>
      <c r="AW108" s="1334"/>
      <c r="AX108" s="1334"/>
      <c r="AY108" s="1334"/>
      <c r="AZ108" s="1334"/>
      <c r="BA108" s="1334"/>
      <c r="BB108" s="1334"/>
      <c r="BC108" s="1334"/>
      <c r="BD108" s="1334"/>
      <c r="BE108" s="1334"/>
      <c r="BF108" s="1334"/>
      <c r="BG108" s="1334"/>
      <c r="BH108" s="1334"/>
      <c r="CG108" s="82"/>
      <c r="CH108" s="1415" t="s">
        <v>290</v>
      </c>
      <c r="CI108" s="1415"/>
      <c r="CJ108" s="32"/>
      <c r="CK108" s="32"/>
      <c r="CL108" s="32"/>
      <c r="CM108" s="32"/>
      <c r="CN108" s="32"/>
      <c r="CO108" s="32"/>
      <c r="CP108" s="32"/>
      <c r="CQ108" s="32"/>
      <c r="CR108" s="32"/>
      <c r="CS108" s="32"/>
      <c r="CT108" s="32"/>
      <c r="CU108" s="32"/>
      <c r="CV108" s="32"/>
      <c r="CW108" s="32"/>
      <c r="CX108" s="32"/>
      <c r="CY108" s="32"/>
      <c r="CZ108" s="32"/>
      <c r="DA108" s="32"/>
      <c r="DB108" s="33"/>
    </row>
    <row r="109" spans="4:111" ht="8.25" customHeight="1">
      <c r="G109" s="1113"/>
      <c r="H109" s="843"/>
      <c r="I109" s="843"/>
      <c r="J109" s="842"/>
      <c r="K109" s="843"/>
      <c r="L109" s="1417"/>
      <c r="M109" s="842"/>
      <c r="N109" s="843"/>
      <c r="O109" s="844"/>
      <c r="P109" s="1421" t="s">
        <v>270</v>
      </c>
      <c r="Q109" s="1421"/>
      <c r="R109" s="1422"/>
      <c r="S109" s="1113"/>
      <c r="T109" s="843"/>
      <c r="U109" s="1417"/>
      <c r="V109" s="842"/>
      <c r="W109" s="843"/>
      <c r="X109" s="844"/>
      <c r="Y109" s="842"/>
      <c r="Z109" s="843"/>
      <c r="AA109" s="844"/>
      <c r="AB109" s="842"/>
      <c r="AC109" s="843"/>
      <c r="AD109" s="844"/>
      <c r="AE109" s="1060"/>
      <c r="AF109" s="1061"/>
      <c r="AG109" s="77"/>
      <c r="AH109" s="1124"/>
      <c r="AI109" s="1105"/>
      <c r="AJ109" s="1110"/>
      <c r="AK109" s="1104"/>
      <c r="AL109" s="1105"/>
      <c r="AM109" s="1105"/>
      <c r="AN109" s="1104"/>
      <c r="AO109" s="1105"/>
      <c r="AP109" s="1110"/>
      <c r="AQ109" s="1127"/>
      <c r="AR109" s="1128"/>
      <c r="AS109" s="1129"/>
      <c r="AT109" s="1127"/>
      <c r="AU109" s="1128"/>
      <c r="AV109" s="1129"/>
      <c r="AW109" s="842"/>
      <c r="AX109" s="843"/>
      <c r="AY109" s="844"/>
      <c r="AZ109" s="1421" t="s">
        <v>270</v>
      </c>
      <c r="BA109" s="1421"/>
      <c r="BB109" s="1422"/>
      <c r="BC109" s="1113"/>
      <c r="BD109" s="843"/>
      <c r="BE109" s="1417"/>
      <c r="BF109" s="842"/>
      <c r="BG109" s="843"/>
      <c r="BH109" s="844"/>
      <c r="BI109" s="842"/>
      <c r="BJ109" s="843"/>
      <c r="BK109" s="844"/>
      <c r="BL109" s="1420"/>
      <c r="BM109" s="843"/>
      <c r="BN109" s="844"/>
      <c r="BO109" s="1421" t="s">
        <v>270</v>
      </c>
      <c r="BP109" s="1421"/>
      <c r="BQ109" s="1422"/>
      <c r="BR109" s="1113"/>
      <c r="BS109" s="843"/>
      <c r="BT109" s="1417"/>
      <c r="BU109" s="842"/>
      <c r="BV109" s="843"/>
      <c r="BW109" s="844"/>
      <c r="BX109" s="842"/>
      <c r="BY109" s="843"/>
      <c r="BZ109" s="844"/>
      <c r="CA109" s="1420"/>
      <c r="CB109" s="843"/>
      <c r="CC109" s="844"/>
      <c r="CD109" s="1060"/>
      <c r="CE109" s="1061"/>
      <c r="CG109" s="83"/>
      <c r="CH109" s="1416"/>
      <c r="CI109" s="1416"/>
      <c r="CJ109" s="264"/>
      <c r="CK109" s="264"/>
      <c r="CL109" s="264"/>
      <c r="CM109" s="264"/>
      <c r="CN109" s="264"/>
      <c r="CO109" s="264"/>
      <c r="CP109" s="264"/>
      <c r="CQ109" s="264"/>
      <c r="CR109" s="264"/>
      <c r="CS109" s="264"/>
      <c r="CT109" s="264"/>
      <c r="CU109" s="264"/>
      <c r="CV109" s="1095"/>
      <c r="CW109" s="1096"/>
      <c r="CX109" s="1097"/>
      <c r="CY109" s="1136"/>
      <c r="CZ109" s="1061"/>
      <c r="DA109" s="222" t="str">
        <f>'保険料計算シート（非表示）'!J22</f>
        <v>不可能</v>
      </c>
      <c r="DB109" s="34"/>
      <c r="DD109" s="223" t="str">
        <f>'保険料計算シート（非表示）'!J22</f>
        <v>不可能</v>
      </c>
      <c r="DE109" s="221" t="s">
        <v>103</v>
      </c>
      <c r="DF109" s="221" t="s">
        <v>104</v>
      </c>
    </row>
    <row r="110" spans="4:111" ht="8.25" customHeight="1">
      <c r="G110" s="1122"/>
      <c r="H110" s="846"/>
      <c r="I110" s="846"/>
      <c r="J110" s="845"/>
      <c r="K110" s="846"/>
      <c r="L110" s="1418"/>
      <c r="M110" s="845"/>
      <c r="N110" s="846"/>
      <c r="O110" s="847"/>
      <c r="P110" s="1423"/>
      <c r="Q110" s="1423"/>
      <c r="R110" s="1424"/>
      <c r="S110" s="1122"/>
      <c r="T110" s="846"/>
      <c r="U110" s="1418"/>
      <c r="V110" s="845"/>
      <c r="W110" s="846"/>
      <c r="X110" s="847"/>
      <c r="Y110" s="845"/>
      <c r="Z110" s="846"/>
      <c r="AA110" s="847"/>
      <c r="AB110" s="845"/>
      <c r="AC110" s="846"/>
      <c r="AD110" s="847"/>
      <c r="AE110" s="1062"/>
      <c r="AF110" s="1061"/>
      <c r="AG110" s="77"/>
      <c r="AH110" s="1125"/>
      <c r="AI110" s="1107"/>
      <c r="AJ110" s="1111"/>
      <c r="AK110" s="1106"/>
      <c r="AL110" s="1107"/>
      <c r="AM110" s="1107"/>
      <c r="AN110" s="1106"/>
      <c r="AO110" s="1107"/>
      <c r="AP110" s="1111"/>
      <c r="AQ110" s="1130"/>
      <c r="AR110" s="1131"/>
      <c r="AS110" s="1132"/>
      <c r="AT110" s="1130"/>
      <c r="AU110" s="1131"/>
      <c r="AV110" s="1132"/>
      <c r="AW110" s="845"/>
      <c r="AX110" s="846"/>
      <c r="AY110" s="847"/>
      <c r="AZ110" s="1423"/>
      <c r="BA110" s="1423"/>
      <c r="BB110" s="1424"/>
      <c r="BC110" s="1122"/>
      <c r="BD110" s="846"/>
      <c r="BE110" s="1418"/>
      <c r="BF110" s="845"/>
      <c r="BG110" s="846"/>
      <c r="BH110" s="847"/>
      <c r="BI110" s="845"/>
      <c r="BJ110" s="846"/>
      <c r="BK110" s="847"/>
      <c r="BL110" s="845"/>
      <c r="BM110" s="846"/>
      <c r="BN110" s="847"/>
      <c r="BO110" s="1423"/>
      <c r="BP110" s="1423"/>
      <c r="BQ110" s="1424"/>
      <c r="BR110" s="1122"/>
      <c r="BS110" s="846"/>
      <c r="BT110" s="1418"/>
      <c r="BU110" s="845"/>
      <c r="BV110" s="846"/>
      <c r="BW110" s="847"/>
      <c r="BX110" s="845"/>
      <c r="BY110" s="846"/>
      <c r="BZ110" s="847"/>
      <c r="CA110" s="845"/>
      <c r="CB110" s="846"/>
      <c r="CC110" s="847"/>
      <c r="CD110" s="1062"/>
      <c r="CE110" s="1061"/>
      <c r="CG110" s="84"/>
      <c r="CH110" s="1427" t="s">
        <v>291</v>
      </c>
      <c r="CI110" s="1427"/>
      <c r="CJ110" s="1427"/>
      <c r="CK110" s="1427"/>
      <c r="CL110" s="1427"/>
      <c r="CM110" s="1427"/>
      <c r="CN110" s="1427"/>
      <c r="CO110" s="1427"/>
      <c r="CP110" s="1341" t="s">
        <v>65</v>
      </c>
      <c r="CQ110" s="1341"/>
      <c r="CR110" s="1341"/>
      <c r="CS110" s="1341"/>
      <c r="CT110" s="1341"/>
      <c r="CU110" s="1341"/>
      <c r="CV110" s="1098"/>
      <c r="CW110" s="1099"/>
      <c r="CX110" s="1100"/>
      <c r="CY110" s="1061"/>
      <c r="CZ110" s="1061"/>
      <c r="DA110" s="264"/>
      <c r="DB110" s="34"/>
      <c r="DD110" s="221">
        <v>1</v>
      </c>
      <c r="DE110" s="221">
        <v>1</v>
      </c>
      <c r="DF110" s="221">
        <v>1</v>
      </c>
    </row>
    <row r="111" spans="4:111" ht="8.25" customHeight="1" thickBot="1">
      <c r="G111" s="1123"/>
      <c r="H111" s="849"/>
      <c r="I111" s="849"/>
      <c r="J111" s="848"/>
      <c r="K111" s="849"/>
      <c r="L111" s="1419"/>
      <c r="M111" s="848"/>
      <c r="N111" s="849"/>
      <c r="O111" s="850"/>
      <c r="P111" s="1425"/>
      <c r="Q111" s="1425"/>
      <c r="R111" s="1426"/>
      <c r="S111" s="1123"/>
      <c r="T111" s="849"/>
      <c r="U111" s="1419"/>
      <c r="V111" s="848"/>
      <c r="W111" s="849"/>
      <c r="X111" s="850"/>
      <c r="Y111" s="848"/>
      <c r="Z111" s="849"/>
      <c r="AA111" s="850"/>
      <c r="AB111" s="848"/>
      <c r="AC111" s="849"/>
      <c r="AD111" s="850"/>
      <c r="AE111" s="1062"/>
      <c r="AF111" s="1061"/>
      <c r="AG111" s="77"/>
      <c r="AH111" s="1126"/>
      <c r="AI111" s="1109"/>
      <c r="AJ111" s="1112"/>
      <c r="AK111" s="1108"/>
      <c r="AL111" s="1109"/>
      <c r="AM111" s="1109"/>
      <c r="AN111" s="1108"/>
      <c r="AO111" s="1109"/>
      <c r="AP111" s="1112"/>
      <c r="AQ111" s="1133"/>
      <c r="AR111" s="1134"/>
      <c r="AS111" s="1135"/>
      <c r="AT111" s="1133"/>
      <c r="AU111" s="1134"/>
      <c r="AV111" s="1135"/>
      <c r="AW111" s="848"/>
      <c r="AX111" s="849"/>
      <c r="AY111" s="850"/>
      <c r="AZ111" s="1425"/>
      <c r="BA111" s="1425"/>
      <c r="BB111" s="1426"/>
      <c r="BC111" s="1123"/>
      <c r="BD111" s="849"/>
      <c r="BE111" s="1419"/>
      <c r="BF111" s="848"/>
      <c r="BG111" s="849"/>
      <c r="BH111" s="850"/>
      <c r="BI111" s="848"/>
      <c r="BJ111" s="849"/>
      <c r="BK111" s="850"/>
      <c r="BL111" s="848"/>
      <c r="BM111" s="849"/>
      <c r="BN111" s="850"/>
      <c r="BO111" s="1425"/>
      <c r="BP111" s="1425"/>
      <c r="BQ111" s="1426"/>
      <c r="BR111" s="1123"/>
      <c r="BS111" s="849"/>
      <c r="BT111" s="1419"/>
      <c r="BU111" s="848"/>
      <c r="BV111" s="849"/>
      <c r="BW111" s="850"/>
      <c r="BX111" s="848"/>
      <c r="BY111" s="849"/>
      <c r="BZ111" s="850"/>
      <c r="CA111" s="848"/>
      <c r="CB111" s="849"/>
      <c r="CC111" s="850"/>
      <c r="CD111" s="1062"/>
      <c r="CE111" s="1061"/>
      <c r="CG111" s="84"/>
      <c r="CH111" s="1427"/>
      <c r="CI111" s="1427"/>
      <c r="CJ111" s="1427"/>
      <c r="CK111" s="1427"/>
      <c r="CL111" s="1427"/>
      <c r="CM111" s="1427"/>
      <c r="CN111" s="1427"/>
      <c r="CO111" s="1427"/>
      <c r="CP111" s="1341"/>
      <c r="CQ111" s="1341"/>
      <c r="CR111" s="1341"/>
      <c r="CS111" s="1341"/>
      <c r="CT111" s="1341"/>
      <c r="CU111" s="1341"/>
      <c r="CV111" s="1101"/>
      <c r="CW111" s="1102"/>
      <c r="CX111" s="1103"/>
      <c r="CY111" s="1061"/>
      <c r="CZ111" s="1061"/>
      <c r="DA111" s="264"/>
      <c r="DB111" s="34"/>
      <c r="DD111" s="221"/>
      <c r="DE111" s="221">
        <v>3</v>
      </c>
      <c r="DF111" s="221">
        <v>3</v>
      </c>
    </row>
    <row r="112" spans="4:111" ht="8.25" customHeight="1" thickBot="1">
      <c r="G112" s="1202" t="s">
        <v>311</v>
      </c>
      <c r="H112" s="1202"/>
      <c r="I112" s="1202"/>
      <c r="J112" s="1202"/>
      <c r="K112" s="1202"/>
      <c r="L112" s="1202"/>
      <c r="M112" s="1202"/>
      <c r="N112" s="1202"/>
      <c r="O112" s="1202"/>
      <c r="P112" s="1333"/>
      <c r="Q112" s="1333"/>
      <c r="R112" s="1333"/>
      <c r="S112" s="1335" t="s">
        <v>312</v>
      </c>
      <c r="T112" s="1335"/>
      <c r="U112" s="1335"/>
      <c r="V112" s="1335"/>
      <c r="W112" s="1335"/>
      <c r="X112" s="1335"/>
      <c r="Y112" s="1335"/>
      <c r="Z112" s="1335"/>
      <c r="AA112" s="1335"/>
      <c r="AB112" s="1336"/>
      <c r="AC112" s="1336"/>
      <c r="AD112" s="1336"/>
      <c r="AE112" s="1202" t="s">
        <v>313</v>
      </c>
      <c r="AF112" s="1202"/>
      <c r="AG112" s="1202"/>
      <c r="AH112" s="1335"/>
      <c r="AI112" s="1335"/>
      <c r="AJ112" s="1335"/>
      <c r="AK112" s="1335"/>
      <c r="AL112" s="1335"/>
      <c r="AM112" s="1335"/>
      <c r="AN112" s="1336"/>
      <c r="AO112" s="1336"/>
      <c r="AP112" s="1336"/>
      <c r="AQ112" s="1335" t="s">
        <v>314</v>
      </c>
      <c r="AR112" s="1336"/>
      <c r="AS112" s="1336"/>
      <c r="AT112" s="1336"/>
      <c r="AU112" s="1336"/>
      <c r="AV112" s="1336"/>
      <c r="AW112" s="1336"/>
      <c r="AX112" s="1336"/>
      <c r="AY112" s="1335" t="s">
        <v>315</v>
      </c>
      <c r="AZ112" s="1336"/>
      <c r="BA112" s="1336"/>
      <c r="BB112" s="1336"/>
      <c r="BC112" s="1336"/>
      <c r="BD112" s="1336"/>
      <c r="BE112" s="1336"/>
      <c r="BF112" s="375"/>
      <c r="BG112" s="375"/>
      <c r="BH112" s="375"/>
      <c r="BI112" s="375"/>
      <c r="BJ112" s="375"/>
      <c r="BK112" s="375"/>
      <c r="BL112" s="375"/>
      <c r="BM112" s="375"/>
      <c r="BN112" s="375"/>
      <c r="BO112" s="374"/>
      <c r="BP112" s="374"/>
      <c r="BQ112" s="374"/>
      <c r="BR112" s="375"/>
      <c r="BS112" s="375"/>
      <c r="BT112" s="375"/>
      <c r="BU112" s="375"/>
      <c r="BV112" s="375"/>
      <c r="BW112" s="375"/>
      <c r="BX112" s="375"/>
      <c r="BY112" s="375"/>
      <c r="BZ112" s="375"/>
      <c r="CA112" s="375"/>
      <c r="CB112" s="375"/>
      <c r="CC112" s="375"/>
      <c r="CD112" s="262"/>
      <c r="CE112" s="262"/>
      <c r="CG112" s="84"/>
      <c r="CH112" s="376"/>
      <c r="CI112" s="376"/>
      <c r="CJ112" s="376"/>
      <c r="CK112" s="376"/>
      <c r="CL112" s="376"/>
      <c r="CM112" s="376"/>
      <c r="CN112" s="376"/>
      <c r="CO112" s="376"/>
      <c r="CP112" s="377"/>
      <c r="CQ112" s="377"/>
      <c r="CR112" s="377"/>
      <c r="CS112" s="377"/>
      <c r="CT112" s="377"/>
      <c r="CU112" s="377"/>
      <c r="CV112" s="377"/>
      <c r="CW112" s="377"/>
      <c r="CX112" s="377"/>
      <c r="CY112" s="262"/>
      <c r="CZ112" s="262"/>
      <c r="DA112" s="264"/>
      <c r="DB112" s="34"/>
    </row>
    <row r="113" spans="2:116" ht="8.25" customHeight="1" thickTop="1">
      <c r="G113" s="1334"/>
      <c r="H113" s="1334"/>
      <c r="I113" s="1334"/>
      <c r="J113" s="1334"/>
      <c r="K113" s="1334"/>
      <c r="L113" s="1334"/>
      <c r="M113" s="1334"/>
      <c r="N113" s="1334"/>
      <c r="O113" s="1334"/>
      <c r="P113" s="1333"/>
      <c r="Q113" s="1333"/>
      <c r="R113" s="1333"/>
      <c r="S113" s="1334"/>
      <c r="T113" s="1334"/>
      <c r="U113" s="1334"/>
      <c r="V113" s="1334"/>
      <c r="W113" s="1334"/>
      <c r="X113" s="1334"/>
      <c r="Y113" s="1334"/>
      <c r="Z113" s="1334"/>
      <c r="AA113" s="1334"/>
      <c r="AB113" s="1333"/>
      <c r="AC113" s="1333"/>
      <c r="AD113" s="1333"/>
      <c r="AE113" s="1334"/>
      <c r="AF113" s="1334"/>
      <c r="AG113" s="1334"/>
      <c r="AH113" s="1334"/>
      <c r="AI113" s="1334"/>
      <c r="AJ113" s="1334"/>
      <c r="AK113" s="1334"/>
      <c r="AL113" s="1334"/>
      <c r="AM113" s="1334"/>
      <c r="AN113" s="1333"/>
      <c r="AO113" s="1333"/>
      <c r="AP113" s="1333"/>
      <c r="AQ113" s="1333"/>
      <c r="AR113" s="1333"/>
      <c r="AS113" s="1333"/>
      <c r="AT113" s="1333"/>
      <c r="AU113" s="1333"/>
      <c r="AV113" s="1333"/>
      <c r="AW113" s="1333"/>
      <c r="AX113" s="1333"/>
      <c r="AY113" s="1333"/>
      <c r="AZ113" s="1333"/>
      <c r="BA113" s="1333"/>
      <c r="BB113" s="1333"/>
      <c r="BC113" s="1333"/>
      <c r="BD113" s="1333"/>
      <c r="BE113" s="1333"/>
      <c r="BF113" s="375"/>
      <c r="BG113" s="375"/>
      <c r="BH113" s="375"/>
      <c r="BI113" s="375"/>
      <c r="BJ113" s="375"/>
      <c r="BK113" s="375"/>
      <c r="BL113" s="375"/>
      <c r="BM113" s="375"/>
      <c r="BN113" s="375"/>
      <c r="BO113" s="374"/>
      <c r="BP113" s="374"/>
      <c r="BQ113" s="374"/>
      <c r="BR113" s="375"/>
      <c r="BS113" s="375"/>
      <c r="BT113" s="375"/>
      <c r="BU113" s="375"/>
      <c r="BV113" s="375"/>
      <c r="BW113" s="375"/>
      <c r="BX113" s="375"/>
      <c r="BY113" s="375"/>
      <c r="BZ113" s="375"/>
      <c r="CA113" s="375"/>
      <c r="CB113" s="375"/>
      <c r="CC113" s="375"/>
      <c r="CD113" s="262"/>
      <c r="CE113" s="262"/>
      <c r="CG113" s="379"/>
      <c r="CH113" s="380"/>
      <c r="CI113" s="380"/>
      <c r="CJ113" s="380"/>
      <c r="CK113" s="380"/>
      <c r="CL113" s="380"/>
      <c r="CM113" s="380"/>
      <c r="CN113" s="380"/>
      <c r="CO113" s="380"/>
      <c r="CP113" s="381"/>
      <c r="CQ113" s="381"/>
      <c r="CR113" s="381"/>
      <c r="CS113" s="381"/>
      <c r="CT113" s="381"/>
      <c r="CU113" s="381"/>
      <c r="CV113" s="381"/>
      <c r="CW113" s="381"/>
      <c r="CX113" s="381"/>
      <c r="CY113" s="382"/>
      <c r="CZ113" s="382"/>
      <c r="DA113" s="32"/>
      <c r="DB113" s="32"/>
    </row>
    <row r="114" spans="2:116" ht="8.25" customHeight="1">
      <c r="G114" s="1113"/>
      <c r="H114" s="1114"/>
      <c r="I114" s="1115"/>
      <c r="J114" s="1060"/>
      <c r="K114" s="1061"/>
      <c r="L114" s="375"/>
      <c r="M114" s="375"/>
      <c r="N114" s="375"/>
      <c r="O114" s="375"/>
      <c r="P114" s="374"/>
      <c r="Q114" s="374"/>
      <c r="R114" s="374"/>
      <c r="S114" s="1113"/>
      <c r="T114" s="843"/>
      <c r="U114" s="844"/>
      <c r="V114" s="1060"/>
      <c r="W114" s="1061"/>
      <c r="X114" s="375"/>
      <c r="Y114" s="375"/>
      <c r="Z114" s="375"/>
      <c r="AA114" s="375"/>
      <c r="AB114" s="375"/>
      <c r="AC114" s="375"/>
      <c r="AD114" s="375"/>
      <c r="AE114" s="1113"/>
      <c r="AF114" s="843"/>
      <c r="AG114" s="844"/>
      <c r="AH114" s="1060"/>
      <c r="AI114" s="1061"/>
      <c r="AJ114" s="375"/>
      <c r="AK114" s="375"/>
      <c r="AL114" s="375"/>
      <c r="AM114" s="375"/>
      <c r="AN114" s="378"/>
      <c r="AO114" s="378"/>
      <c r="AP114" s="378"/>
      <c r="AQ114" s="1113"/>
      <c r="AR114" s="843"/>
      <c r="AS114" s="844"/>
      <c r="AT114" s="1060"/>
      <c r="AU114" s="1061"/>
      <c r="AV114" s="375"/>
      <c r="AW114" s="375"/>
      <c r="AX114" s="375"/>
      <c r="AY114" s="1124"/>
      <c r="AZ114" s="1105"/>
      <c r="BA114" s="1110"/>
      <c r="BB114" s="1104"/>
      <c r="BC114" s="1105"/>
      <c r="BD114" s="1105"/>
      <c r="BE114" s="1104"/>
      <c r="BF114" s="1105"/>
      <c r="BG114" s="1110"/>
      <c r="BH114" s="1127"/>
      <c r="BI114" s="1128"/>
      <c r="BJ114" s="1129"/>
      <c r="BK114" s="1127"/>
      <c r="BL114" s="1128"/>
      <c r="BM114" s="1129"/>
      <c r="BN114" s="842"/>
      <c r="BO114" s="843"/>
      <c r="BP114" s="844"/>
      <c r="BQ114" s="842"/>
      <c r="BR114" s="843"/>
      <c r="BS114" s="844"/>
      <c r="BT114" s="842"/>
      <c r="BU114" s="843"/>
      <c r="BV114" s="844"/>
      <c r="BW114" s="842"/>
      <c r="BX114" s="843"/>
      <c r="BY114" s="844"/>
      <c r="BZ114" s="842"/>
      <c r="CA114" s="843"/>
      <c r="CB114" s="844"/>
      <c r="CC114" s="842"/>
      <c r="CD114" s="843"/>
      <c r="CE114" s="844"/>
      <c r="CF114" s="842"/>
      <c r="CG114" s="843"/>
      <c r="CH114" s="844"/>
      <c r="CI114" s="842"/>
      <c r="CJ114" s="843"/>
      <c r="CK114" s="844"/>
      <c r="CL114" s="842"/>
      <c r="CM114" s="843"/>
      <c r="CN114" s="844"/>
      <c r="CO114" s="842"/>
      <c r="CP114" s="843"/>
      <c r="CQ114" s="844"/>
      <c r="CR114" s="842"/>
      <c r="CS114" s="843"/>
      <c r="CT114" s="844"/>
      <c r="CU114" s="377"/>
      <c r="CV114" s="377"/>
      <c r="CW114" s="377"/>
      <c r="CX114" s="377"/>
      <c r="CY114" s="262"/>
      <c r="CZ114" s="262"/>
      <c r="DA114" s="264"/>
      <c r="DB114" s="264"/>
    </row>
    <row r="115" spans="2:116" ht="8.25" customHeight="1">
      <c r="G115" s="1116"/>
      <c r="H115" s="1117"/>
      <c r="I115" s="1118"/>
      <c r="J115" s="1060"/>
      <c r="K115" s="1061"/>
      <c r="L115" s="375"/>
      <c r="M115" s="375"/>
      <c r="N115" s="375"/>
      <c r="O115" s="375"/>
      <c r="P115" s="374"/>
      <c r="Q115" s="374"/>
      <c r="R115" s="374"/>
      <c r="S115" s="1122"/>
      <c r="T115" s="846"/>
      <c r="U115" s="847"/>
      <c r="V115" s="1060"/>
      <c r="W115" s="1061"/>
      <c r="X115" s="375"/>
      <c r="Y115" s="375"/>
      <c r="Z115" s="375"/>
      <c r="AA115" s="375"/>
      <c r="AB115" s="375"/>
      <c r="AC115" s="375"/>
      <c r="AD115" s="375"/>
      <c r="AE115" s="1122"/>
      <c r="AF115" s="846"/>
      <c r="AG115" s="847"/>
      <c r="AH115" s="1060"/>
      <c r="AI115" s="1061"/>
      <c r="AJ115" s="375"/>
      <c r="AK115" s="375"/>
      <c r="AL115" s="375"/>
      <c r="AM115" s="375"/>
      <c r="AN115" s="378"/>
      <c r="AO115" s="378"/>
      <c r="AP115" s="378"/>
      <c r="AQ115" s="1122"/>
      <c r="AR115" s="846"/>
      <c r="AS115" s="847"/>
      <c r="AT115" s="1060"/>
      <c r="AU115" s="1061"/>
      <c r="AV115" s="375"/>
      <c r="AW115" s="375"/>
      <c r="AX115" s="375"/>
      <c r="AY115" s="1125"/>
      <c r="AZ115" s="1107"/>
      <c r="BA115" s="1111"/>
      <c r="BB115" s="1106"/>
      <c r="BC115" s="1107"/>
      <c r="BD115" s="1107"/>
      <c r="BE115" s="1106"/>
      <c r="BF115" s="1107"/>
      <c r="BG115" s="1111"/>
      <c r="BH115" s="1130"/>
      <c r="BI115" s="1131"/>
      <c r="BJ115" s="1132"/>
      <c r="BK115" s="1130"/>
      <c r="BL115" s="1131"/>
      <c r="BM115" s="1132"/>
      <c r="BN115" s="845"/>
      <c r="BO115" s="846"/>
      <c r="BP115" s="847"/>
      <c r="BQ115" s="845"/>
      <c r="BR115" s="846"/>
      <c r="BS115" s="847"/>
      <c r="BT115" s="845"/>
      <c r="BU115" s="846"/>
      <c r="BV115" s="847"/>
      <c r="BW115" s="845"/>
      <c r="BX115" s="846"/>
      <c r="BY115" s="847"/>
      <c r="BZ115" s="845"/>
      <c r="CA115" s="846"/>
      <c r="CB115" s="847"/>
      <c r="CC115" s="845"/>
      <c r="CD115" s="846"/>
      <c r="CE115" s="847"/>
      <c r="CF115" s="845"/>
      <c r="CG115" s="846"/>
      <c r="CH115" s="847"/>
      <c r="CI115" s="845"/>
      <c r="CJ115" s="846"/>
      <c r="CK115" s="847"/>
      <c r="CL115" s="845"/>
      <c r="CM115" s="846"/>
      <c r="CN115" s="847"/>
      <c r="CO115" s="845"/>
      <c r="CP115" s="846"/>
      <c r="CQ115" s="847"/>
      <c r="CR115" s="845"/>
      <c r="CS115" s="846"/>
      <c r="CT115" s="847"/>
      <c r="CU115" s="377"/>
      <c r="CV115" s="377"/>
      <c r="CW115" s="377"/>
      <c r="CX115" s="377"/>
      <c r="CY115" s="262"/>
      <c r="CZ115" s="262"/>
      <c r="DA115" s="264"/>
      <c r="DB115" s="264"/>
    </row>
    <row r="116" spans="2:116" ht="8.25" customHeight="1">
      <c r="G116" s="1116"/>
      <c r="H116" s="1117"/>
      <c r="I116" s="1118"/>
      <c r="J116" s="1062"/>
      <c r="K116" s="1061"/>
      <c r="L116" s="375"/>
      <c r="M116" s="375"/>
      <c r="N116" s="375"/>
      <c r="O116" s="375"/>
      <c r="P116" s="374"/>
      <c r="Q116" s="374"/>
      <c r="R116" s="374"/>
      <c r="S116" s="1122"/>
      <c r="T116" s="846"/>
      <c r="U116" s="847"/>
      <c r="V116" s="1062"/>
      <c r="W116" s="1061"/>
      <c r="X116" s="375"/>
      <c r="Y116" s="375"/>
      <c r="Z116" s="375"/>
      <c r="AA116" s="375"/>
      <c r="AB116" s="375"/>
      <c r="AC116" s="375"/>
      <c r="AD116" s="375"/>
      <c r="AE116" s="1122"/>
      <c r="AF116" s="846"/>
      <c r="AG116" s="847"/>
      <c r="AH116" s="1062"/>
      <c r="AI116" s="1061"/>
      <c r="AJ116" s="375"/>
      <c r="AK116" s="375"/>
      <c r="AL116" s="375"/>
      <c r="AM116" s="375"/>
      <c r="AN116" s="378"/>
      <c r="AO116" s="375"/>
      <c r="AP116" s="375"/>
      <c r="AQ116" s="1122"/>
      <c r="AR116" s="846"/>
      <c r="AS116" s="847"/>
      <c r="AT116" s="1062"/>
      <c r="AU116" s="1061"/>
      <c r="AV116" s="375"/>
      <c r="AW116" s="375"/>
      <c r="AX116" s="375"/>
      <c r="AY116" s="1125"/>
      <c r="AZ116" s="1107"/>
      <c r="BA116" s="1111"/>
      <c r="BB116" s="1106"/>
      <c r="BC116" s="1107"/>
      <c r="BD116" s="1107"/>
      <c r="BE116" s="1106"/>
      <c r="BF116" s="1107"/>
      <c r="BG116" s="1111"/>
      <c r="BH116" s="1130"/>
      <c r="BI116" s="1131"/>
      <c r="BJ116" s="1132"/>
      <c r="BK116" s="1130"/>
      <c r="BL116" s="1131"/>
      <c r="BM116" s="1132"/>
      <c r="BN116" s="845"/>
      <c r="BO116" s="846"/>
      <c r="BP116" s="847"/>
      <c r="BQ116" s="845"/>
      <c r="BR116" s="846"/>
      <c r="BS116" s="847"/>
      <c r="BT116" s="845"/>
      <c r="BU116" s="846"/>
      <c r="BV116" s="847"/>
      <c r="BW116" s="845"/>
      <c r="BX116" s="846"/>
      <c r="BY116" s="847"/>
      <c r="BZ116" s="845"/>
      <c r="CA116" s="846"/>
      <c r="CB116" s="847"/>
      <c r="CC116" s="845"/>
      <c r="CD116" s="846"/>
      <c r="CE116" s="847"/>
      <c r="CF116" s="845"/>
      <c r="CG116" s="846"/>
      <c r="CH116" s="847"/>
      <c r="CI116" s="845"/>
      <c r="CJ116" s="846"/>
      <c r="CK116" s="847"/>
      <c r="CL116" s="845"/>
      <c r="CM116" s="846"/>
      <c r="CN116" s="847"/>
      <c r="CO116" s="845"/>
      <c r="CP116" s="846"/>
      <c r="CQ116" s="847"/>
      <c r="CR116" s="845"/>
      <c r="CS116" s="846"/>
      <c r="CT116" s="847"/>
      <c r="CU116" s="377"/>
      <c r="CV116" s="377"/>
      <c r="CW116" s="377"/>
      <c r="CX116" s="377"/>
      <c r="CY116" s="262"/>
      <c r="CZ116" s="262"/>
      <c r="DA116" s="264"/>
      <c r="DB116" s="264"/>
    </row>
    <row r="117" spans="2:116" ht="8.25" customHeight="1">
      <c r="G117" s="1119"/>
      <c r="H117" s="1120"/>
      <c r="I117" s="1121"/>
      <c r="J117" s="1062"/>
      <c r="K117" s="1061"/>
      <c r="L117" s="375"/>
      <c r="M117" s="375"/>
      <c r="N117" s="375"/>
      <c r="O117" s="375"/>
      <c r="P117" s="374"/>
      <c r="Q117" s="374"/>
      <c r="R117" s="374"/>
      <c r="S117" s="1123"/>
      <c r="T117" s="849"/>
      <c r="U117" s="850"/>
      <c r="V117" s="1062"/>
      <c r="W117" s="1061"/>
      <c r="X117" s="375"/>
      <c r="Y117" s="375"/>
      <c r="Z117" s="375"/>
      <c r="AA117" s="375"/>
      <c r="AB117" s="375"/>
      <c r="AC117" s="375"/>
      <c r="AD117" s="375"/>
      <c r="AE117" s="1123"/>
      <c r="AF117" s="849"/>
      <c r="AG117" s="850"/>
      <c r="AH117" s="1062"/>
      <c r="AI117" s="1061"/>
      <c r="AJ117" s="375"/>
      <c r="AK117" s="375"/>
      <c r="AL117" s="375"/>
      <c r="AM117" s="375"/>
      <c r="AN117" s="378"/>
      <c r="AO117" s="375"/>
      <c r="AP117" s="375"/>
      <c r="AQ117" s="1123"/>
      <c r="AR117" s="849"/>
      <c r="AS117" s="850"/>
      <c r="AT117" s="1062"/>
      <c r="AU117" s="1061"/>
      <c r="AV117" s="375"/>
      <c r="AW117" s="375"/>
      <c r="AX117" s="375"/>
      <c r="AY117" s="1126"/>
      <c r="AZ117" s="1109"/>
      <c r="BA117" s="1112"/>
      <c r="BB117" s="1108"/>
      <c r="BC117" s="1109"/>
      <c r="BD117" s="1109"/>
      <c r="BE117" s="1108"/>
      <c r="BF117" s="1109"/>
      <c r="BG117" s="1112"/>
      <c r="BH117" s="1133"/>
      <c r="BI117" s="1134"/>
      <c r="BJ117" s="1135"/>
      <c r="BK117" s="1133"/>
      <c r="BL117" s="1134"/>
      <c r="BM117" s="1135"/>
      <c r="BN117" s="848"/>
      <c r="BO117" s="849"/>
      <c r="BP117" s="850"/>
      <c r="BQ117" s="848"/>
      <c r="BR117" s="849"/>
      <c r="BS117" s="850"/>
      <c r="BT117" s="848"/>
      <c r="BU117" s="849"/>
      <c r="BV117" s="850"/>
      <c r="BW117" s="848"/>
      <c r="BX117" s="849"/>
      <c r="BY117" s="850"/>
      <c r="BZ117" s="848"/>
      <c r="CA117" s="849"/>
      <c r="CB117" s="850"/>
      <c r="CC117" s="848"/>
      <c r="CD117" s="849"/>
      <c r="CE117" s="850"/>
      <c r="CF117" s="848"/>
      <c r="CG117" s="849"/>
      <c r="CH117" s="850"/>
      <c r="CI117" s="848"/>
      <c r="CJ117" s="849"/>
      <c r="CK117" s="850"/>
      <c r="CL117" s="848"/>
      <c r="CM117" s="849"/>
      <c r="CN117" s="850"/>
      <c r="CO117" s="848"/>
      <c r="CP117" s="849"/>
      <c r="CQ117" s="850"/>
      <c r="CR117" s="848"/>
      <c r="CS117" s="849"/>
      <c r="CT117" s="850"/>
      <c r="CU117" s="377"/>
      <c r="CV117" s="377"/>
      <c r="CW117" s="377"/>
      <c r="CX117" s="377"/>
      <c r="CY117" s="262"/>
      <c r="CZ117" s="262"/>
      <c r="DA117" s="264"/>
      <c r="DB117" s="264"/>
    </row>
    <row r="118" spans="2:116" ht="8.25" customHeight="1">
      <c r="BH118" s="1340" t="s">
        <v>316</v>
      </c>
      <c r="BI118" s="1340"/>
      <c r="BJ118" s="1340"/>
      <c r="BK118" s="1340"/>
      <c r="BL118" s="1340"/>
      <c r="BM118" s="1340"/>
      <c r="BN118" s="1340"/>
      <c r="BO118" s="1340"/>
      <c r="BP118" s="1340"/>
      <c r="BQ118" s="1340"/>
      <c r="BR118" s="1340"/>
      <c r="BS118" s="1340"/>
      <c r="BT118" s="1340"/>
      <c r="BU118" s="1340"/>
      <c r="BV118" s="1340"/>
      <c r="BW118" s="1340"/>
      <c r="BX118" s="1340"/>
      <c r="BY118" s="1340"/>
      <c r="BZ118" s="1340"/>
      <c r="CA118" s="1340"/>
      <c r="CB118" s="1340"/>
      <c r="CC118" s="1340"/>
      <c r="CD118" s="1340"/>
      <c r="CE118" s="1340"/>
      <c r="CF118" s="1340"/>
      <c r="CG118" s="1340"/>
      <c r="CH118" s="1340"/>
      <c r="CI118" s="1340"/>
      <c r="CJ118" s="1340"/>
      <c r="CK118" s="1340"/>
      <c r="CL118" s="1340"/>
      <c r="CM118" s="1340"/>
      <c r="CN118" s="1340"/>
      <c r="CO118" s="1340"/>
      <c r="CP118" s="1340"/>
      <c r="CQ118" s="1340"/>
      <c r="CR118" s="1340"/>
      <c r="CS118" s="1340"/>
      <c r="CT118" s="1340"/>
      <c r="CU118" s="1340"/>
      <c r="CV118" s="1340"/>
      <c r="CW118" s="1340"/>
      <c r="CX118" s="1340"/>
      <c r="CY118" s="1340"/>
      <c r="CZ118" s="1340"/>
      <c r="DA118" s="1340"/>
      <c r="DB118" s="1340"/>
      <c r="DC118" s="1340"/>
      <c r="DD118" s="1340"/>
      <c r="DE118" s="1340"/>
      <c r="DF118" s="1340"/>
      <c r="DG118" s="1340"/>
      <c r="DH118" s="1340"/>
      <c r="DI118" s="1340"/>
      <c r="DJ118" s="1340"/>
    </row>
    <row r="119" spans="2:116" ht="8.25" customHeight="1">
      <c r="BH119" s="1340"/>
      <c r="BI119" s="1340"/>
      <c r="BJ119" s="1340"/>
      <c r="BK119" s="1340"/>
      <c r="BL119" s="1340"/>
      <c r="BM119" s="1340"/>
      <c r="BN119" s="1340"/>
      <c r="BO119" s="1340"/>
      <c r="BP119" s="1340"/>
      <c r="BQ119" s="1340"/>
      <c r="BR119" s="1340"/>
      <c r="BS119" s="1340"/>
      <c r="BT119" s="1340"/>
      <c r="BU119" s="1340"/>
      <c r="BV119" s="1340"/>
      <c r="BW119" s="1340"/>
      <c r="BX119" s="1340"/>
      <c r="BY119" s="1340"/>
      <c r="BZ119" s="1340"/>
      <c r="CA119" s="1340"/>
      <c r="CB119" s="1340"/>
      <c r="CC119" s="1340"/>
      <c r="CD119" s="1340"/>
      <c r="CE119" s="1340"/>
      <c r="CF119" s="1340"/>
      <c r="CG119" s="1340"/>
      <c r="CH119" s="1340"/>
      <c r="CI119" s="1340"/>
      <c r="CJ119" s="1340"/>
      <c r="CK119" s="1340"/>
      <c r="CL119" s="1340"/>
      <c r="CM119" s="1340"/>
      <c r="CN119" s="1340"/>
      <c r="CO119" s="1340"/>
      <c r="CP119" s="1340"/>
      <c r="CQ119" s="1340"/>
      <c r="CR119" s="1340"/>
      <c r="CS119" s="1340"/>
      <c r="CT119" s="1340"/>
      <c r="CU119" s="1340"/>
      <c r="CV119" s="1340"/>
      <c r="CW119" s="1340"/>
      <c r="CX119" s="1340"/>
      <c r="CY119" s="1340"/>
      <c r="CZ119" s="1340"/>
      <c r="DA119" s="1340"/>
      <c r="DB119" s="1340"/>
      <c r="DC119" s="1340"/>
      <c r="DD119" s="1340"/>
      <c r="DE119" s="1340"/>
      <c r="DF119" s="1340"/>
      <c r="DG119" s="1340"/>
      <c r="DH119" s="1340"/>
      <c r="DI119" s="1340"/>
      <c r="DJ119" s="1340"/>
    </row>
    <row r="120" spans="2:116" ht="8.25" customHeight="1" thickBot="1">
      <c r="B120" s="23"/>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24"/>
      <c r="AF120" s="28"/>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406"/>
      <c r="BI120" s="406"/>
      <c r="BJ120" s="875" t="s">
        <v>28</v>
      </c>
      <c r="BK120" s="876"/>
      <c r="BL120" s="407"/>
      <c r="BM120" s="317"/>
      <c r="BN120" s="318"/>
      <c r="BO120" s="318"/>
      <c r="BP120" s="318"/>
      <c r="BQ120" s="318"/>
      <c r="BR120" s="318"/>
      <c r="BS120" s="318"/>
      <c r="BT120" s="318"/>
      <c r="BU120" s="318"/>
      <c r="BV120" s="318"/>
      <c r="BW120" s="318"/>
      <c r="BX120" s="318"/>
      <c r="BY120" s="318"/>
      <c r="BZ120" s="318"/>
      <c r="CA120" s="318"/>
      <c r="CB120" s="318"/>
      <c r="CC120" s="318"/>
      <c r="CD120" s="318"/>
      <c r="CE120" s="318"/>
      <c r="CF120" s="881"/>
      <c r="CG120" s="882"/>
      <c r="CH120" s="882"/>
      <c r="CI120" s="882"/>
      <c r="CJ120" s="882"/>
      <c r="CK120" s="882"/>
      <c r="CL120" s="882"/>
      <c r="CM120" s="882"/>
      <c r="CN120" s="882"/>
      <c r="CO120" s="882"/>
      <c r="CP120" s="882"/>
      <c r="CQ120" s="882"/>
      <c r="CR120" s="882"/>
      <c r="CS120" s="882"/>
      <c r="CT120" s="882"/>
      <c r="CU120" s="882"/>
      <c r="CV120" s="882"/>
      <c r="CW120" s="882"/>
      <c r="CX120" s="882"/>
      <c r="CY120" s="882"/>
      <c r="CZ120" s="882"/>
      <c r="DA120" s="882"/>
      <c r="DB120" s="882"/>
      <c r="DC120" s="882"/>
      <c r="DD120" s="882"/>
      <c r="DE120" s="882"/>
      <c r="DF120" s="882"/>
      <c r="DG120" s="882"/>
      <c r="DH120" s="882"/>
      <c r="DI120" s="882"/>
      <c r="DJ120" s="883"/>
    </row>
    <row r="121" spans="2:116" ht="8.25" customHeight="1">
      <c r="B121" s="25"/>
      <c r="C121" s="9"/>
      <c r="D121" s="9"/>
      <c r="E121" s="874" t="s">
        <v>292</v>
      </c>
      <c r="F121" s="874"/>
      <c r="G121" s="874"/>
      <c r="H121" s="874"/>
      <c r="I121" s="874"/>
      <c r="J121" s="874"/>
      <c r="K121" s="874"/>
      <c r="L121" s="874"/>
      <c r="M121" s="874"/>
      <c r="N121" s="874"/>
      <c r="O121" s="874"/>
      <c r="P121" s="874"/>
      <c r="Q121" s="874"/>
      <c r="R121" s="874"/>
      <c r="S121" s="874"/>
      <c r="T121" s="874"/>
      <c r="U121" s="874"/>
      <c r="V121" s="874"/>
      <c r="W121" s="874"/>
      <c r="X121" s="874"/>
      <c r="Y121" s="874"/>
      <c r="Z121" s="874"/>
      <c r="AA121" s="874"/>
      <c r="AB121" s="874"/>
      <c r="AC121" s="9"/>
      <c r="AD121" s="9"/>
      <c r="AE121" s="9"/>
      <c r="AF121" s="891"/>
      <c r="AG121" s="892"/>
      <c r="AH121" s="892"/>
      <c r="AI121" s="892"/>
      <c r="AJ121" s="892"/>
      <c r="AK121" s="892"/>
      <c r="AL121" s="892"/>
      <c r="AM121" s="892"/>
      <c r="AN121" s="892"/>
      <c r="AO121" s="892"/>
      <c r="AP121" s="892"/>
      <c r="AQ121" s="892"/>
      <c r="AR121" s="892"/>
      <c r="AS121" s="892"/>
      <c r="AT121" s="892"/>
      <c r="AU121" s="892"/>
      <c r="AV121" s="892"/>
      <c r="AW121" s="892"/>
      <c r="AX121" s="892"/>
      <c r="AY121" s="892"/>
      <c r="AZ121" s="892"/>
      <c r="BA121" s="892"/>
      <c r="BB121" s="892"/>
      <c r="BC121" s="892"/>
      <c r="BD121" s="892"/>
      <c r="BE121" s="892"/>
      <c r="BF121" s="892"/>
      <c r="BG121" s="892"/>
      <c r="BH121" s="893"/>
      <c r="BI121" s="894"/>
      <c r="BJ121" s="877"/>
      <c r="BK121" s="878"/>
      <c r="BL121" s="407"/>
      <c r="BM121" s="319"/>
      <c r="BN121" s="890" t="s">
        <v>63</v>
      </c>
      <c r="BO121" s="890"/>
      <c r="BP121" s="890"/>
      <c r="BQ121" s="890"/>
      <c r="BR121" s="890"/>
      <c r="BS121" s="890"/>
      <c r="BT121" s="890"/>
      <c r="BU121" s="890"/>
      <c r="BV121" s="890"/>
      <c r="BW121" s="890"/>
      <c r="BX121" s="890"/>
      <c r="BY121" s="890"/>
      <c r="BZ121" s="890"/>
      <c r="CA121" s="890"/>
      <c r="CB121" s="890"/>
      <c r="CC121" s="890"/>
      <c r="CD121" s="890"/>
      <c r="CE121" s="12"/>
      <c r="CF121" s="884"/>
      <c r="CG121" s="885"/>
      <c r="CH121" s="885"/>
      <c r="CI121" s="885"/>
      <c r="CJ121" s="885"/>
      <c r="CK121" s="885"/>
      <c r="CL121" s="885"/>
      <c r="CM121" s="885"/>
      <c r="CN121" s="885"/>
      <c r="CO121" s="885"/>
      <c r="CP121" s="885"/>
      <c r="CQ121" s="885"/>
      <c r="CR121" s="885"/>
      <c r="CS121" s="885"/>
      <c r="CT121" s="885"/>
      <c r="CU121" s="885"/>
      <c r="CV121" s="885"/>
      <c r="CW121" s="885"/>
      <c r="CX121" s="885"/>
      <c r="CY121" s="885"/>
      <c r="CZ121" s="885"/>
      <c r="DA121" s="885"/>
      <c r="DB121" s="885"/>
      <c r="DC121" s="885"/>
      <c r="DD121" s="885"/>
      <c r="DE121" s="885"/>
      <c r="DF121" s="885"/>
      <c r="DG121" s="885"/>
      <c r="DH121" s="885"/>
      <c r="DI121" s="885"/>
      <c r="DJ121" s="886"/>
    </row>
    <row r="122" spans="2:116" ht="8.25" customHeight="1">
      <c r="B122" s="25"/>
      <c r="C122" s="9"/>
      <c r="D122" s="9"/>
      <c r="E122" s="874"/>
      <c r="F122" s="874"/>
      <c r="G122" s="874"/>
      <c r="H122" s="874"/>
      <c r="I122" s="874"/>
      <c r="J122" s="874"/>
      <c r="K122" s="874"/>
      <c r="L122" s="874"/>
      <c r="M122" s="874"/>
      <c r="N122" s="874"/>
      <c r="O122" s="874"/>
      <c r="P122" s="874"/>
      <c r="Q122" s="874"/>
      <c r="R122" s="874"/>
      <c r="S122" s="874"/>
      <c r="T122" s="874"/>
      <c r="U122" s="874"/>
      <c r="V122" s="874"/>
      <c r="W122" s="874"/>
      <c r="X122" s="874"/>
      <c r="Y122" s="874"/>
      <c r="Z122" s="874"/>
      <c r="AA122" s="874"/>
      <c r="AB122" s="874"/>
      <c r="AC122" s="9"/>
      <c r="AD122" s="9"/>
      <c r="AE122" s="9"/>
      <c r="AF122" s="895"/>
      <c r="AG122" s="896"/>
      <c r="AH122" s="896"/>
      <c r="AI122" s="896"/>
      <c r="AJ122" s="896"/>
      <c r="AK122" s="896"/>
      <c r="AL122" s="896"/>
      <c r="AM122" s="896"/>
      <c r="AN122" s="896"/>
      <c r="AO122" s="896"/>
      <c r="AP122" s="896"/>
      <c r="AQ122" s="896"/>
      <c r="AR122" s="896"/>
      <c r="AS122" s="896"/>
      <c r="AT122" s="896"/>
      <c r="AU122" s="896"/>
      <c r="AV122" s="896"/>
      <c r="AW122" s="896"/>
      <c r="AX122" s="896"/>
      <c r="AY122" s="896"/>
      <c r="AZ122" s="896"/>
      <c r="BA122" s="896"/>
      <c r="BB122" s="896"/>
      <c r="BC122" s="896"/>
      <c r="BD122" s="896"/>
      <c r="BE122" s="896"/>
      <c r="BF122" s="896"/>
      <c r="BG122" s="896"/>
      <c r="BH122" s="897"/>
      <c r="BI122" s="898"/>
      <c r="BJ122" s="877"/>
      <c r="BK122" s="878"/>
      <c r="BL122" s="407"/>
      <c r="BM122" s="319"/>
      <c r="BN122" s="890"/>
      <c r="BO122" s="890"/>
      <c r="BP122" s="890"/>
      <c r="BQ122" s="890"/>
      <c r="BR122" s="890"/>
      <c r="BS122" s="890"/>
      <c r="BT122" s="890"/>
      <c r="BU122" s="890"/>
      <c r="BV122" s="890"/>
      <c r="BW122" s="890"/>
      <c r="BX122" s="890"/>
      <c r="BY122" s="890"/>
      <c r="BZ122" s="890"/>
      <c r="CA122" s="890"/>
      <c r="CB122" s="890"/>
      <c r="CC122" s="890"/>
      <c r="CD122" s="890"/>
      <c r="CE122" s="12"/>
      <c r="CF122" s="884"/>
      <c r="CG122" s="885"/>
      <c r="CH122" s="885"/>
      <c r="CI122" s="885"/>
      <c r="CJ122" s="885"/>
      <c r="CK122" s="885"/>
      <c r="CL122" s="885"/>
      <c r="CM122" s="885"/>
      <c r="CN122" s="885"/>
      <c r="CO122" s="885"/>
      <c r="CP122" s="885"/>
      <c r="CQ122" s="885"/>
      <c r="CR122" s="885"/>
      <c r="CS122" s="885"/>
      <c r="CT122" s="885"/>
      <c r="CU122" s="885"/>
      <c r="CV122" s="885"/>
      <c r="CW122" s="885"/>
      <c r="CX122" s="885"/>
      <c r="CY122" s="885"/>
      <c r="CZ122" s="885"/>
      <c r="DA122" s="885"/>
      <c r="DB122" s="885"/>
      <c r="DC122" s="885"/>
      <c r="DD122" s="885"/>
      <c r="DE122" s="885"/>
      <c r="DF122" s="885"/>
      <c r="DG122" s="885"/>
      <c r="DH122" s="885"/>
      <c r="DI122" s="885"/>
      <c r="DJ122" s="886"/>
    </row>
    <row r="123" spans="2:116" ht="8.25" customHeight="1" thickBot="1">
      <c r="B123" s="25"/>
      <c r="C123" s="9"/>
      <c r="D123" s="9"/>
      <c r="E123" s="874"/>
      <c r="F123" s="874"/>
      <c r="G123" s="874"/>
      <c r="H123" s="874"/>
      <c r="I123" s="874"/>
      <c r="J123" s="874"/>
      <c r="K123" s="874"/>
      <c r="L123" s="874"/>
      <c r="M123" s="874"/>
      <c r="N123" s="874"/>
      <c r="O123" s="874"/>
      <c r="P123" s="874"/>
      <c r="Q123" s="874"/>
      <c r="R123" s="874"/>
      <c r="S123" s="874"/>
      <c r="T123" s="874"/>
      <c r="U123" s="874"/>
      <c r="V123" s="874"/>
      <c r="W123" s="874"/>
      <c r="X123" s="874"/>
      <c r="Y123" s="874"/>
      <c r="Z123" s="874"/>
      <c r="AA123" s="874"/>
      <c r="AB123" s="874"/>
      <c r="AC123" s="9"/>
      <c r="AD123" s="9"/>
      <c r="AE123" s="9"/>
      <c r="AF123" s="899"/>
      <c r="AG123" s="900"/>
      <c r="AH123" s="900"/>
      <c r="AI123" s="900"/>
      <c r="AJ123" s="900"/>
      <c r="AK123" s="900"/>
      <c r="AL123" s="900"/>
      <c r="AM123" s="900"/>
      <c r="AN123" s="900"/>
      <c r="AO123" s="900"/>
      <c r="AP123" s="900"/>
      <c r="AQ123" s="900"/>
      <c r="AR123" s="900"/>
      <c r="AS123" s="900"/>
      <c r="AT123" s="900"/>
      <c r="AU123" s="900"/>
      <c r="AV123" s="900"/>
      <c r="AW123" s="900"/>
      <c r="AX123" s="900"/>
      <c r="AY123" s="900"/>
      <c r="AZ123" s="900"/>
      <c r="BA123" s="900"/>
      <c r="BB123" s="900"/>
      <c r="BC123" s="900"/>
      <c r="BD123" s="900"/>
      <c r="BE123" s="900"/>
      <c r="BF123" s="900"/>
      <c r="BG123" s="900"/>
      <c r="BH123" s="901"/>
      <c r="BI123" s="902"/>
      <c r="BJ123" s="877"/>
      <c r="BK123" s="878"/>
      <c r="BL123" s="407"/>
      <c r="BM123" s="319"/>
      <c r="BN123" s="890"/>
      <c r="BO123" s="890"/>
      <c r="BP123" s="890"/>
      <c r="BQ123" s="890"/>
      <c r="BR123" s="890"/>
      <c r="BS123" s="890"/>
      <c r="BT123" s="890"/>
      <c r="BU123" s="890"/>
      <c r="BV123" s="890"/>
      <c r="BW123" s="890"/>
      <c r="BX123" s="890"/>
      <c r="BY123" s="890"/>
      <c r="BZ123" s="890"/>
      <c r="CA123" s="890"/>
      <c r="CB123" s="890"/>
      <c r="CC123" s="890"/>
      <c r="CD123" s="890"/>
      <c r="CE123" s="12"/>
      <c r="CF123" s="884"/>
      <c r="CG123" s="885"/>
      <c r="CH123" s="885"/>
      <c r="CI123" s="885"/>
      <c r="CJ123" s="885"/>
      <c r="CK123" s="885"/>
      <c r="CL123" s="885"/>
      <c r="CM123" s="885"/>
      <c r="CN123" s="885"/>
      <c r="CO123" s="885"/>
      <c r="CP123" s="885"/>
      <c r="CQ123" s="885"/>
      <c r="CR123" s="885"/>
      <c r="CS123" s="885"/>
      <c r="CT123" s="885"/>
      <c r="CU123" s="885"/>
      <c r="CV123" s="885"/>
      <c r="CW123" s="885"/>
      <c r="CX123" s="885"/>
      <c r="CY123" s="885"/>
      <c r="CZ123" s="885"/>
      <c r="DA123" s="885"/>
      <c r="DB123" s="885"/>
      <c r="DC123" s="885"/>
      <c r="DD123" s="885"/>
      <c r="DE123" s="885"/>
      <c r="DF123" s="885"/>
      <c r="DG123" s="885"/>
      <c r="DH123" s="885"/>
      <c r="DI123" s="885"/>
      <c r="DJ123" s="886"/>
    </row>
    <row r="124" spans="2:116" ht="8.25" customHeight="1">
      <c r="B124" s="26"/>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27"/>
      <c r="AF124" s="1338"/>
      <c r="AG124" s="1339"/>
      <c r="AH124" s="1339"/>
      <c r="AI124" s="1339"/>
      <c r="AJ124" s="1339"/>
      <c r="AK124" s="1339"/>
      <c r="AL124" s="1339"/>
      <c r="AM124" s="1339"/>
      <c r="AN124" s="1339"/>
      <c r="AO124" s="1339"/>
      <c r="AP124" s="1339"/>
      <c r="AQ124" s="1339"/>
      <c r="AR124" s="1339"/>
      <c r="AS124" s="1339"/>
      <c r="AT124" s="1339"/>
      <c r="AU124" s="1339"/>
      <c r="AV124" s="1339"/>
      <c r="AW124" s="1339"/>
      <c r="AX124" s="1339"/>
      <c r="AY124" s="1339"/>
      <c r="AZ124" s="1339"/>
      <c r="BA124" s="1339"/>
      <c r="BB124" s="1339"/>
      <c r="BC124" s="1339"/>
      <c r="BD124" s="1339"/>
      <c r="BE124" s="1339"/>
      <c r="BF124" s="1339"/>
      <c r="BG124" s="1339"/>
      <c r="BH124" s="408"/>
      <c r="BI124" s="408"/>
      <c r="BJ124" s="879"/>
      <c r="BK124" s="880"/>
      <c r="BL124" s="407"/>
      <c r="BM124" s="321"/>
      <c r="BN124" s="322"/>
      <c r="BO124" s="322"/>
      <c r="BP124" s="322"/>
      <c r="BQ124" s="322"/>
      <c r="BR124" s="322"/>
      <c r="BS124" s="322"/>
      <c r="BT124" s="322"/>
      <c r="BU124" s="322"/>
      <c r="BV124" s="322"/>
      <c r="BW124" s="322"/>
      <c r="BX124" s="322"/>
      <c r="BY124" s="322"/>
      <c r="BZ124" s="322"/>
      <c r="CA124" s="322"/>
      <c r="CB124" s="322"/>
      <c r="CC124" s="322"/>
      <c r="CD124" s="322"/>
      <c r="CE124" s="322"/>
      <c r="CF124" s="887"/>
      <c r="CG124" s="888"/>
      <c r="CH124" s="888"/>
      <c r="CI124" s="888"/>
      <c r="CJ124" s="888"/>
      <c r="CK124" s="888"/>
      <c r="CL124" s="888"/>
      <c r="CM124" s="888"/>
      <c r="CN124" s="888"/>
      <c r="CO124" s="888"/>
      <c r="CP124" s="888"/>
      <c r="CQ124" s="888"/>
      <c r="CR124" s="888"/>
      <c r="CS124" s="888"/>
      <c r="CT124" s="888"/>
      <c r="CU124" s="888"/>
      <c r="CV124" s="888"/>
      <c r="CW124" s="888"/>
      <c r="CX124" s="888"/>
      <c r="CY124" s="888"/>
      <c r="CZ124" s="888"/>
      <c r="DA124" s="888"/>
      <c r="DB124" s="888"/>
      <c r="DC124" s="888"/>
      <c r="DD124" s="888"/>
      <c r="DE124" s="888"/>
      <c r="DF124" s="888"/>
      <c r="DG124" s="888"/>
      <c r="DH124" s="888"/>
      <c r="DI124" s="888"/>
      <c r="DJ124" s="889"/>
    </row>
    <row r="125" spans="2:116" ht="4.5" customHeight="1">
      <c r="BK125" s="264"/>
      <c r="BL125" s="264"/>
      <c r="DK125" s="2"/>
      <c r="DL125" s="2"/>
    </row>
    <row r="126" spans="2:116" ht="8.25" customHeight="1">
      <c r="B126" s="1075" t="s">
        <v>293</v>
      </c>
      <c r="C126" s="1076"/>
      <c r="D126" s="3"/>
      <c r="E126" s="3"/>
      <c r="F126" s="3"/>
      <c r="G126" s="5"/>
      <c r="H126" s="1075" t="s">
        <v>280</v>
      </c>
      <c r="I126" s="1076"/>
      <c r="J126" s="1076"/>
      <c r="K126" s="3"/>
      <c r="L126" s="3"/>
      <c r="M126" s="5"/>
      <c r="N126" s="1078" t="s">
        <v>294</v>
      </c>
      <c r="O126" s="1079"/>
      <c r="P126" s="1079"/>
      <c r="Q126" s="1079"/>
      <c r="R126" s="1079"/>
      <c r="S126" s="1079"/>
      <c r="T126" s="1079"/>
      <c r="U126" s="1079"/>
      <c r="V126" s="1079"/>
      <c r="W126" s="3"/>
      <c r="X126" s="3"/>
      <c r="Y126" s="3"/>
      <c r="Z126" s="3"/>
      <c r="AA126" s="3"/>
      <c r="AB126" s="3"/>
      <c r="AC126" s="3"/>
      <c r="AD126" s="3"/>
      <c r="AE126" s="3"/>
      <c r="AF126" s="1075" t="s">
        <v>283</v>
      </c>
      <c r="AG126" s="1076"/>
      <c r="AH126" s="1076"/>
      <c r="AI126" s="3"/>
      <c r="AJ126" s="3"/>
      <c r="AK126" s="5"/>
      <c r="AL126" s="1082" t="s">
        <v>295</v>
      </c>
      <c r="AM126" s="1083"/>
      <c r="AN126" s="1083"/>
      <c r="AO126" s="1083"/>
      <c r="AP126" s="1083"/>
      <c r="AQ126" s="1083"/>
      <c r="AR126" s="1083"/>
      <c r="AS126" s="1083"/>
      <c r="AT126" s="1083"/>
      <c r="AU126" s="3"/>
      <c r="AV126" s="3"/>
      <c r="AW126" s="5"/>
      <c r="AX126" s="1086">
        <v>30</v>
      </c>
      <c r="AY126" s="1087"/>
      <c r="AZ126" s="411"/>
      <c r="BA126" s="412"/>
      <c r="BB126" s="413"/>
      <c r="BC126" s="413"/>
      <c r="BD126" s="413"/>
      <c r="BE126" s="413"/>
      <c r="BF126" s="413"/>
      <c r="BG126" s="413"/>
      <c r="BH126" s="413"/>
      <c r="BI126" s="413"/>
      <c r="BJ126" s="413"/>
      <c r="BK126" s="414"/>
      <c r="BL126" s="264"/>
      <c r="BM126" s="323"/>
      <c r="BN126" s="324"/>
      <c r="BO126" s="324"/>
      <c r="BP126" s="324"/>
      <c r="BQ126" s="324"/>
      <c r="BR126" s="324"/>
      <c r="BS126" s="324"/>
      <c r="BT126" s="324"/>
      <c r="BU126" s="324"/>
      <c r="BV126" s="324"/>
      <c r="BW126" s="324"/>
      <c r="BX126" s="324"/>
      <c r="BY126" s="324"/>
      <c r="BZ126" s="324"/>
      <c r="CA126" s="324"/>
      <c r="CB126" s="324"/>
      <c r="CC126" s="324"/>
      <c r="CD126" s="324"/>
      <c r="CE126" s="325"/>
      <c r="CF126" s="1137"/>
      <c r="CG126" s="882"/>
      <c r="CH126" s="882"/>
      <c r="CI126" s="882"/>
      <c r="CJ126" s="882"/>
      <c r="CK126" s="882"/>
      <c r="CL126" s="882"/>
      <c r="CM126" s="882"/>
      <c r="CN126" s="882"/>
      <c r="CO126" s="882"/>
      <c r="CP126" s="882"/>
      <c r="CQ126" s="882"/>
      <c r="CR126" s="882"/>
      <c r="CS126" s="882"/>
      <c r="CT126" s="882"/>
      <c r="CU126" s="882"/>
      <c r="CV126" s="882"/>
      <c r="CW126" s="882"/>
      <c r="CX126" s="882"/>
      <c r="CY126" s="882"/>
      <c r="CZ126" s="882"/>
      <c r="DA126" s="882"/>
      <c r="DB126" s="882"/>
      <c r="DC126" s="882"/>
      <c r="DD126" s="882"/>
      <c r="DE126" s="882"/>
      <c r="DF126" s="882"/>
      <c r="DG126" s="882"/>
      <c r="DH126" s="882"/>
      <c r="DI126" s="882"/>
      <c r="DJ126" s="883"/>
      <c r="DK126" s="2"/>
      <c r="DL126" s="2"/>
    </row>
    <row r="127" spans="2:116" ht="8.25" customHeight="1" thickBot="1">
      <c r="B127" s="1077"/>
      <c r="C127" s="1072"/>
      <c r="D127" s="264"/>
      <c r="E127" s="264"/>
      <c r="F127" s="264"/>
      <c r="G127" s="265"/>
      <c r="H127" s="1077"/>
      <c r="I127" s="1072"/>
      <c r="J127" s="1072"/>
      <c r="K127" s="264"/>
      <c r="L127" s="264"/>
      <c r="M127" s="265"/>
      <c r="N127" s="1080"/>
      <c r="O127" s="1081"/>
      <c r="P127" s="1081"/>
      <c r="Q127" s="1081"/>
      <c r="R127" s="1081"/>
      <c r="S127" s="1081"/>
      <c r="T127" s="1081"/>
      <c r="U127" s="1081"/>
      <c r="V127" s="1081"/>
      <c r="W127" s="264"/>
      <c r="X127" s="264"/>
      <c r="Y127" s="264"/>
      <c r="Z127" s="264"/>
      <c r="AA127" s="264"/>
      <c r="AB127" s="264"/>
      <c r="AC127" s="264"/>
      <c r="AD127" s="264"/>
      <c r="AE127" s="264"/>
      <c r="AF127" s="1077"/>
      <c r="AG127" s="1072"/>
      <c r="AH127" s="1072"/>
      <c r="AI127" s="264"/>
      <c r="AJ127" s="264"/>
      <c r="AK127" s="265"/>
      <c r="AL127" s="1084"/>
      <c r="AM127" s="1085"/>
      <c r="AN127" s="1085"/>
      <c r="AO127" s="1085"/>
      <c r="AP127" s="1085"/>
      <c r="AQ127" s="1085"/>
      <c r="AR127" s="1085"/>
      <c r="AS127" s="1085"/>
      <c r="AT127" s="1085"/>
      <c r="AU127" s="264"/>
      <c r="AV127" s="264"/>
      <c r="AW127" s="265"/>
      <c r="AX127" s="1088"/>
      <c r="AY127" s="1088"/>
      <c r="AZ127" s="285"/>
      <c r="BA127" s="285"/>
      <c r="BB127" s="264"/>
      <c r="BC127" s="415"/>
      <c r="BD127" s="1138" t="s">
        <v>317</v>
      </c>
      <c r="BE127" s="1139"/>
      <c r="BF127" s="1139"/>
      <c r="BG127" s="1139"/>
      <c r="BH127" s="1139"/>
      <c r="BI127" s="1139"/>
      <c r="BJ127" s="1139"/>
      <c r="BK127" s="1140"/>
      <c r="BL127" s="264"/>
      <c r="BM127" s="326"/>
      <c r="BN127" s="1342" t="s">
        <v>322</v>
      </c>
      <c r="BO127" s="1343"/>
      <c r="BP127" s="1343"/>
      <c r="BQ127" s="1343"/>
      <c r="BR127" s="1343"/>
      <c r="BS127" s="1343"/>
      <c r="BT127" s="1343"/>
      <c r="BU127" s="1343"/>
      <c r="BV127" s="1343"/>
      <c r="BW127" s="1343"/>
      <c r="BX127" s="1343"/>
      <c r="BY127" s="1343"/>
      <c r="BZ127" s="1343"/>
      <c r="CA127" s="1343"/>
      <c r="CB127" s="1343"/>
      <c r="CC127" s="1343"/>
      <c r="CD127" s="1343"/>
      <c r="CE127" s="320"/>
      <c r="CF127" s="884"/>
      <c r="CG127" s="885"/>
      <c r="CH127" s="885"/>
      <c r="CI127" s="885"/>
      <c r="CJ127" s="885"/>
      <c r="CK127" s="885"/>
      <c r="CL127" s="885"/>
      <c r="CM127" s="885"/>
      <c r="CN127" s="885"/>
      <c r="CO127" s="885"/>
      <c r="CP127" s="885"/>
      <c r="CQ127" s="885"/>
      <c r="CR127" s="885"/>
      <c r="CS127" s="885"/>
      <c r="CT127" s="885"/>
      <c r="CU127" s="885"/>
      <c r="CV127" s="885"/>
      <c r="CW127" s="885"/>
      <c r="CX127" s="885"/>
      <c r="CY127" s="885"/>
      <c r="CZ127" s="885"/>
      <c r="DA127" s="885"/>
      <c r="DB127" s="885"/>
      <c r="DC127" s="885"/>
      <c r="DD127" s="885"/>
      <c r="DE127" s="885"/>
      <c r="DF127" s="885"/>
      <c r="DG127" s="885"/>
      <c r="DH127" s="885"/>
      <c r="DI127" s="885"/>
      <c r="DJ127" s="886"/>
      <c r="DK127" s="2"/>
      <c r="DL127" s="2"/>
    </row>
    <row r="128" spans="2:116" ht="8.25" customHeight="1">
      <c r="B128" s="284"/>
      <c r="C128" s="264"/>
      <c r="D128" s="264"/>
      <c r="E128" s="264"/>
      <c r="F128" s="264"/>
      <c r="G128" s="265"/>
      <c r="H128" s="1069" t="s">
        <v>66</v>
      </c>
      <c r="I128" s="1070"/>
      <c r="J128" s="1070"/>
      <c r="K128" s="1070"/>
      <c r="L128" s="1070"/>
      <c r="M128" s="1071"/>
      <c r="N128" s="1089">
        <f>'保険料計算シート（非表示）'!D22</f>
        <v>0</v>
      </c>
      <c r="O128" s="1090"/>
      <c r="P128" s="1090"/>
      <c r="Q128" s="1090"/>
      <c r="R128" s="1090"/>
      <c r="S128" s="1090"/>
      <c r="T128" s="1090"/>
      <c r="U128" s="1090"/>
      <c r="V128" s="1090"/>
      <c r="W128" s="1090"/>
      <c r="X128" s="1091"/>
      <c r="Y128" s="1091"/>
      <c r="Z128" s="1091"/>
      <c r="AA128" s="1091"/>
      <c r="AB128" s="1091"/>
      <c r="AC128" s="1091"/>
      <c r="AD128" s="264"/>
      <c r="AE128" s="264"/>
      <c r="AF128" s="1069" t="s">
        <v>68</v>
      </c>
      <c r="AG128" s="1070"/>
      <c r="AH128" s="1070"/>
      <c r="AI128" s="1070"/>
      <c r="AJ128" s="1070"/>
      <c r="AK128" s="1071"/>
      <c r="AL128" s="1089">
        <f>'保険料計算シート（非表示）'!F22</f>
        <v>0</v>
      </c>
      <c r="AM128" s="1090"/>
      <c r="AN128" s="1090"/>
      <c r="AO128" s="1090"/>
      <c r="AP128" s="1090"/>
      <c r="AQ128" s="1090"/>
      <c r="AR128" s="1090"/>
      <c r="AS128" s="1090"/>
      <c r="AT128" s="1090"/>
      <c r="AU128" s="1090"/>
      <c r="AV128" s="264"/>
      <c r="AW128" s="265"/>
      <c r="AX128" s="264"/>
      <c r="AY128" s="1095"/>
      <c r="AZ128" s="1096"/>
      <c r="BA128" s="1097"/>
      <c r="BB128" s="1136"/>
      <c r="BC128" s="1061"/>
      <c r="BD128" s="1139"/>
      <c r="BE128" s="1139"/>
      <c r="BF128" s="1139"/>
      <c r="BG128" s="1139"/>
      <c r="BH128" s="1139"/>
      <c r="BI128" s="1139"/>
      <c r="BJ128" s="1139"/>
      <c r="BK128" s="1140"/>
      <c r="BL128" s="264"/>
      <c r="BM128" s="326"/>
      <c r="BN128" s="1343"/>
      <c r="BO128" s="1343"/>
      <c r="BP128" s="1343"/>
      <c r="BQ128" s="1343"/>
      <c r="BR128" s="1343"/>
      <c r="BS128" s="1343"/>
      <c r="BT128" s="1343"/>
      <c r="BU128" s="1343"/>
      <c r="BV128" s="1343"/>
      <c r="BW128" s="1343"/>
      <c r="BX128" s="1343"/>
      <c r="BY128" s="1343"/>
      <c r="BZ128" s="1343"/>
      <c r="CA128" s="1343"/>
      <c r="CB128" s="1343"/>
      <c r="CC128" s="1343"/>
      <c r="CD128" s="1343"/>
      <c r="CE128" s="320"/>
      <c r="CF128" s="884"/>
      <c r="CG128" s="885"/>
      <c r="CH128" s="885"/>
      <c r="CI128" s="885"/>
      <c r="CJ128" s="885"/>
      <c r="CK128" s="885"/>
      <c r="CL128" s="885"/>
      <c r="CM128" s="885"/>
      <c r="CN128" s="885"/>
      <c r="CO128" s="885"/>
      <c r="CP128" s="885"/>
      <c r="CQ128" s="885"/>
      <c r="CR128" s="885"/>
      <c r="CS128" s="885"/>
      <c r="CT128" s="885"/>
      <c r="CU128" s="885"/>
      <c r="CV128" s="885"/>
      <c r="CW128" s="885"/>
      <c r="CX128" s="885"/>
      <c r="CY128" s="885"/>
      <c r="CZ128" s="885"/>
      <c r="DA128" s="885"/>
      <c r="DB128" s="885"/>
      <c r="DC128" s="885"/>
      <c r="DD128" s="885"/>
      <c r="DE128" s="885"/>
      <c r="DF128" s="885"/>
      <c r="DG128" s="885"/>
      <c r="DH128" s="885"/>
      <c r="DI128" s="885"/>
      <c r="DJ128" s="886"/>
      <c r="DK128" s="2"/>
      <c r="DL128" s="2"/>
    </row>
    <row r="129" spans="1:125" ht="8.25" customHeight="1">
      <c r="B129" s="284"/>
      <c r="C129" s="264"/>
      <c r="D129" s="264"/>
      <c r="E129" s="264"/>
      <c r="F129" s="264"/>
      <c r="G129" s="265"/>
      <c r="H129" s="1069"/>
      <c r="I129" s="1070"/>
      <c r="J129" s="1070"/>
      <c r="K129" s="1070"/>
      <c r="L129" s="1070"/>
      <c r="M129" s="1071"/>
      <c r="N129" s="1089"/>
      <c r="O129" s="1090"/>
      <c r="P129" s="1090"/>
      <c r="Q129" s="1090"/>
      <c r="R129" s="1090"/>
      <c r="S129" s="1090"/>
      <c r="T129" s="1090"/>
      <c r="U129" s="1090"/>
      <c r="V129" s="1090"/>
      <c r="W129" s="1090"/>
      <c r="X129" s="1091"/>
      <c r="Y129" s="1091"/>
      <c r="Z129" s="1091"/>
      <c r="AA129" s="1091"/>
      <c r="AB129" s="1091"/>
      <c r="AC129" s="1091"/>
      <c r="AD129" s="1061" t="s">
        <v>28</v>
      </c>
      <c r="AE129" s="1064"/>
      <c r="AF129" s="1069"/>
      <c r="AG129" s="1070"/>
      <c r="AH129" s="1070"/>
      <c r="AI129" s="1070"/>
      <c r="AJ129" s="1070"/>
      <c r="AK129" s="1071"/>
      <c r="AL129" s="1089"/>
      <c r="AM129" s="1090"/>
      <c r="AN129" s="1090"/>
      <c r="AO129" s="1090"/>
      <c r="AP129" s="1090"/>
      <c r="AQ129" s="1090"/>
      <c r="AR129" s="1090"/>
      <c r="AS129" s="1090"/>
      <c r="AT129" s="1090"/>
      <c r="AU129" s="1090"/>
      <c r="AV129" s="1061" t="s">
        <v>28</v>
      </c>
      <c r="AW129" s="1064"/>
      <c r="AX129" s="264"/>
      <c r="AY129" s="1098"/>
      <c r="AZ129" s="1099"/>
      <c r="BA129" s="1100"/>
      <c r="BB129" s="1061"/>
      <c r="BC129" s="1061"/>
      <c r="BD129" s="1139"/>
      <c r="BE129" s="1139"/>
      <c r="BF129" s="1139"/>
      <c r="BG129" s="1139"/>
      <c r="BH129" s="1139"/>
      <c r="BI129" s="1139"/>
      <c r="BJ129" s="1139"/>
      <c r="BK129" s="1140"/>
      <c r="BL129" s="262"/>
      <c r="BM129" s="326"/>
      <c r="BN129" s="1343"/>
      <c r="BO129" s="1343"/>
      <c r="BP129" s="1343"/>
      <c r="BQ129" s="1343"/>
      <c r="BR129" s="1343"/>
      <c r="BS129" s="1343"/>
      <c r="BT129" s="1343"/>
      <c r="BU129" s="1343"/>
      <c r="BV129" s="1343"/>
      <c r="BW129" s="1343"/>
      <c r="BX129" s="1343"/>
      <c r="BY129" s="1343"/>
      <c r="BZ129" s="1343"/>
      <c r="CA129" s="1343"/>
      <c r="CB129" s="1343"/>
      <c r="CC129" s="1343"/>
      <c r="CD129" s="1343"/>
      <c r="CE129" s="320"/>
      <c r="CF129" s="884"/>
      <c r="CG129" s="885"/>
      <c r="CH129" s="885"/>
      <c r="CI129" s="885"/>
      <c r="CJ129" s="885"/>
      <c r="CK129" s="885"/>
      <c r="CL129" s="885"/>
      <c r="CM129" s="885"/>
      <c r="CN129" s="885"/>
      <c r="CO129" s="885"/>
      <c r="CP129" s="885"/>
      <c r="CQ129" s="885"/>
      <c r="CR129" s="885"/>
      <c r="CS129" s="885"/>
      <c r="CT129" s="885"/>
      <c r="CU129" s="885"/>
      <c r="CV129" s="885"/>
      <c r="CW129" s="885"/>
      <c r="CX129" s="885"/>
      <c r="CY129" s="885"/>
      <c r="CZ129" s="885"/>
      <c r="DA129" s="885"/>
      <c r="DB129" s="885"/>
      <c r="DC129" s="885"/>
      <c r="DD129" s="885"/>
      <c r="DE129" s="885"/>
      <c r="DF129" s="885"/>
      <c r="DG129" s="885"/>
      <c r="DH129" s="885"/>
      <c r="DI129" s="885"/>
      <c r="DJ129" s="886"/>
      <c r="DK129" s="2"/>
      <c r="DL129" s="2"/>
    </row>
    <row r="130" spans="1:125" ht="8.25" customHeight="1" thickBot="1">
      <c r="B130" s="1069" t="s">
        <v>64</v>
      </c>
      <c r="C130" s="1070"/>
      <c r="D130" s="1070"/>
      <c r="E130" s="1070"/>
      <c r="F130" s="1070"/>
      <c r="G130" s="1071"/>
      <c r="H130" s="6"/>
      <c r="I130" s="277"/>
      <c r="J130" s="277"/>
      <c r="K130" s="277"/>
      <c r="L130" s="277"/>
      <c r="M130" s="280"/>
      <c r="N130" s="1092"/>
      <c r="O130" s="1093"/>
      <c r="P130" s="1093"/>
      <c r="Q130" s="1093"/>
      <c r="R130" s="1093"/>
      <c r="S130" s="1093"/>
      <c r="T130" s="1093"/>
      <c r="U130" s="1093"/>
      <c r="V130" s="1093"/>
      <c r="W130" s="1093"/>
      <c r="X130" s="1094"/>
      <c r="Y130" s="1094"/>
      <c r="Z130" s="1094"/>
      <c r="AA130" s="1094"/>
      <c r="AB130" s="1094"/>
      <c r="AC130" s="1094"/>
      <c r="AD130" s="1065"/>
      <c r="AE130" s="1066"/>
      <c r="AF130" s="6"/>
      <c r="AG130" s="277"/>
      <c r="AH130" s="277"/>
      <c r="AI130" s="277"/>
      <c r="AJ130" s="277"/>
      <c r="AK130" s="280"/>
      <c r="AL130" s="1092"/>
      <c r="AM130" s="1093"/>
      <c r="AN130" s="1093"/>
      <c r="AO130" s="1093"/>
      <c r="AP130" s="1093"/>
      <c r="AQ130" s="1093"/>
      <c r="AR130" s="1093"/>
      <c r="AS130" s="1093"/>
      <c r="AT130" s="1093"/>
      <c r="AU130" s="1093"/>
      <c r="AV130" s="1065"/>
      <c r="AW130" s="1066"/>
      <c r="AX130" s="416"/>
      <c r="AY130" s="1101"/>
      <c r="AZ130" s="1102"/>
      <c r="BA130" s="1103"/>
      <c r="BB130" s="1061"/>
      <c r="BC130" s="1061"/>
      <c r="BD130" s="1139"/>
      <c r="BE130" s="1139"/>
      <c r="BF130" s="1139"/>
      <c r="BG130" s="1139"/>
      <c r="BH130" s="1139"/>
      <c r="BI130" s="1139"/>
      <c r="BJ130" s="1139"/>
      <c r="BK130" s="1140"/>
      <c r="BL130" s="262"/>
      <c r="BM130" s="327"/>
      <c r="BN130" s="328"/>
      <c r="BO130" s="328"/>
      <c r="BP130" s="328"/>
      <c r="BQ130" s="328"/>
      <c r="BR130" s="328"/>
      <c r="BS130" s="328"/>
      <c r="BT130" s="328"/>
      <c r="BU130" s="328"/>
      <c r="BV130" s="328"/>
      <c r="BW130" s="328"/>
      <c r="BX130" s="328"/>
      <c r="BY130" s="328"/>
      <c r="BZ130" s="328"/>
      <c r="CA130" s="328"/>
      <c r="CB130" s="328"/>
      <c r="CC130" s="328"/>
      <c r="CD130" s="328"/>
      <c r="CE130" s="329"/>
      <c r="CF130" s="887"/>
      <c r="CG130" s="888"/>
      <c r="CH130" s="888"/>
      <c r="CI130" s="888"/>
      <c r="CJ130" s="888"/>
      <c r="CK130" s="888"/>
      <c r="CL130" s="888"/>
      <c r="CM130" s="888"/>
      <c r="CN130" s="888"/>
      <c r="CO130" s="888"/>
      <c r="CP130" s="888"/>
      <c r="CQ130" s="888"/>
      <c r="CR130" s="888"/>
      <c r="CS130" s="888"/>
      <c r="CT130" s="888"/>
      <c r="CU130" s="888"/>
      <c r="CV130" s="888"/>
      <c r="CW130" s="888"/>
      <c r="CX130" s="888"/>
      <c r="CY130" s="888"/>
      <c r="CZ130" s="888"/>
      <c r="DA130" s="888"/>
      <c r="DB130" s="888"/>
      <c r="DC130" s="888"/>
      <c r="DD130" s="888"/>
      <c r="DE130" s="888"/>
      <c r="DF130" s="888"/>
      <c r="DG130" s="888"/>
      <c r="DH130" s="888"/>
      <c r="DI130" s="888"/>
      <c r="DJ130" s="889"/>
      <c r="DK130" s="2"/>
      <c r="DL130" s="2"/>
    </row>
    <row r="131" spans="1:125" ht="8.25" customHeight="1">
      <c r="B131" s="1069"/>
      <c r="C131" s="1070"/>
      <c r="D131" s="1070"/>
      <c r="E131" s="1070"/>
      <c r="F131" s="1070"/>
      <c r="G131" s="1071"/>
      <c r="H131" s="1072" t="s">
        <v>282</v>
      </c>
      <c r="I131" s="1072"/>
      <c r="J131" s="1072"/>
      <c r="K131" s="3"/>
      <c r="L131" s="3"/>
      <c r="M131" s="5"/>
      <c r="N131" s="402"/>
      <c r="O131" s="403"/>
      <c r="P131" s="403"/>
      <c r="Q131" s="403"/>
      <c r="R131" s="403"/>
      <c r="S131" s="403"/>
      <c r="T131" s="403"/>
      <c r="U131" s="403"/>
      <c r="V131" s="403"/>
      <c r="W131" s="401"/>
      <c r="X131" s="417"/>
      <c r="Y131" s="417"/>
      <c r="Z131" s="417"/>
      <c r="AA131" s="417"/>
      <c r="AB131" s="417"/>
      <c r="AC131" s="417"/>
      <c r="AD131" s="262"/>
      <c r="AE131" s="262"/>
      <c r="AF131" s="264"/>
      <c r="AG131" s="264"/>
      <c r="AH131" s="264"/>
      <c r="AI131" s="264"/>
      <c r="AJ131" s="264"/>
      <c r="AK131" s="264"/>
      <c r="AL131" s="401"/>
      <c r="AM131" s="401"/>
      <c r="AN131" s="401"/>
      <c r="AO131" s="401"/>
      <c r="AP131" s="401"/>
      <c r="AQ131" s="401"/>
      <c r="AR131" s="401"/>
      <c r="AS131" s="401"/>
      <c r="AT131" s="401"/>
      <c r="AU131" s="401"/>
      <c r="AV131" s="401"/>
      <c r="AW131" s="401"/>
      <c r="AX131" s="418"/>
      <c r="AY131" s="418"/>
      <c r="AZ131" s="418"/>
      <c r="BA131" s="418"/>
      <c r="BB131" s="419"/>
      <c r="BC131" s="420"/>
      <c r="BD131" s="1139"/>
      <c r="BE131" s="1139"/>
      <c r="BF131" s="1139"/>
      <c r="BG131" s="1139"/>
      <c r="BH131" s="1139"/>
      <c r="BI131" s="1139"/>
      <c r="BJ131" s="1139"/>
      <c r="BK131" s="1140"/>
    </row>
    <row r="132" spans="1:125" ht="8.25" customHeight="1">
      <c r="B132" s="284"/>
      <c r="C132" s="264"/>
      <c r="D132" s="264"/>
      <c r="E132" s="264"/>
      <c r="F132" s="264"/>
      <c r="G132" s="265"/>
      <c r="H132" s="1072"/>
      <c r="I132" s="1072"/>
      <c r="J132" s="1072"/>
      <c r="K132" s="29"/>
      <c r="L132" s="29"/>
      <c r="M132" s="29"/>
      <c r="N132" s="404"/>
      <c r="O132" s="405"/>
      <c r="P132" s="405"/>
      <c r="Q132" s="405"/>
      <c r="R132" s="405"/>
      <c r="S132" s="405"/>
      <c r="T132" s="7" t="s">
        <v>33</v>
      </c>
      <c r="U132" s="405"/>
      <c r="V132" s="405"/>
      <c r="W132" s="7" t="s">
        <v>34</v>
      </c>
      <c r="X132" s="7"/>
      <c r="Y132" s="7"/>
      <c r="Z132" s="7" t="s">
        <v>35</v>
      </c>
      <c r="AA132" s="7"/>
      <c r="AB132" s="7"/>
      <c r="AC132" s="7" t="s">
        <v>32</v>
      </c>
      <c r="AD132" s="7"/>
      <c r="AE132" s="7"/>
      <c r="AF132" s="7" t="s">
        <v>33</v>
      </c>
      <c r="AG132" s="7"/>
      <c r="AH132" s="7"/>
      <c r="AI132" s="7" t="s">
        <v>34</v>
      </c>
      <c r="AJ132" s="7"/>
      <c r="AK132" s="7"/>
      <c r="AL132" s="7" t="s">
        <v>36</v>
      </c>
      <c r="AM132" s="7"/>
      <c r="AN132" s="7"/>
      <c r="AO132" s="7" t="s">
        <v>32</v>
      </c>
      <c r="AP132" s="7"/>
      <c r="AQ132" s="7"/>
      <c r="AR132" s="7" t="s">
        <v>33</v>
      </c>
      <c r="AS132" s="7"/>
      <c r="AT132" s="7"/>
      <c r="AU132" s="7" t="s">
        <v>34</v>
      </c>
      <c r="AV132" s="7"/>
      <c r="AW132" s="7"/>
      <c r="AX132" s="7" t="s">
        <v>28</v>
      </c>
      <c r="AY132" s="7"/>
      <c r="AZ132" s="285"/>
      <c r="BA132" s="285"/>
      <c r="BB132" s="264"/>
      <c r="BC132" s="421"/>
      <c r="BD132" s="1139"/>
      <c r="BE132" s="1139"/>
      <c r="BF132" s="1139"/>
      <c r="BG132" s="1139"/>
      <c r="BH132" s="1139"/>
      <c r="BI132" s="1139"/>
      <c r="BJ132" s="1139"/>
      <c r="BK132" s="1140"/>
    </row>
    <row r="133" spans="1:125" ht="8.25" customHeight="1">
      <c r="B133" s="284"/>
      <c r="C133" s="264"/>
      <c r="D133" s="264"/>
      <c r="E133" s="264"/>
      <c r="F133" s="264"/>
      <c r="G133" s="265"/>
      <c r="H133" s="1069" t="s">
        <v>67</v>
      </c>
      <c r="I133" s="1070"/>
      <c r="J133" s="1070"/>
      <c r="K133" s="1070"/>
      <c r="L133" s="1070"/>
      <c r="M133" s="1071"/>
      <c r="N133" s="383"/>
      <c r="O133" s="384"/>
      <c r="P133" s="384"/>
      <c r="Q133" s="384"/>
      <c r="R133" s="384"/>
      <c r="S133" s="1073" t="str">
        <f>IF(ISERROR(MID('保険料計算シート（非表示）'!E22,LEN('保険料計算シート（非表示）'!E22)-10,1)),"",MID('保険料計算シート（非表示）'!E22,LEN('保険料計算シート（非表示）'!E22)-10,1))</f>
        <v/>
      </c>
      <c r="T133" s="1074"/>
      <c r="U133" s="1074"/>
      <c r="V133" s="1055" t="str">
        <f>IF(ISERROR(MID('保険料計算シート（非表示）'!E22,LEN('保険料計算シート（非表示）'!E22)-9,1)),"",MID('保険料計算シート（非表示）'!E22,LEN('保険料計算シート（非表示）'!E22)-9,1))</f>
        <v/>
      </c>
      <c r="W133" s="1055"/>
      <c r="X133" s="1055"/>
      <c r="Y133" s="1063" t="str">
        <f>IF(ISERROR(MID('保険料計算シート（非表示）'!E22,LEN('保険料計算シート（非表示）'!E22)-8,1)),"",MID('保険料計算シート（非表示）'!E22,LEN('保険料計算シート（非表示）'!E22)-8,1))</f>
        <v/>
      </c>
      <c r="Z133" s="1055"/>
      <c r="AA133" s="1055"/>
      <c r="AB133" s="1055" t="str">
        <f>IF(ISERROR(MID('保険料計算シート（非表示）'!E22,LEN('保険料計算シート（非表示）'!E22)-7,1)),"",MID('保険料計算シート（非表示）'!E22,LEN('保険料計算シート（非表示）'!E22)-7,1))</f>
        <v/>
      </c>
      <c r="AC133" s="1055"/>
      <c r="AD133" s="1055"/>
      <c r="AE133" s="1055" t="str">
        <f>IF(ISERROR(MID('保険料計算シート（非表示）'!E22,LEN('保険料計算シート（非表示）'!E22)-6,1)),"",MID('保険料計算シート（非表示）'!E22,LEN('保険料計算シート（非表示）'!E22)-6,1))</f>
        <v/>
      </c>
      <c r="AF133" s="1055"/>
      <c r="AG133" s="1055"/>
      <c r="AH133" s="1055" t="str">
        <f>IF(ISERROR(MID('保険料計算シート（非表示）'!E22,LEN('保険料計算シート（非表示）'!E22)-5,1)),"",MID('保険料計算シート（非表示）'!E22,LEN('保険料計算シート（非表示）'!E22)-5,1))</f>
        <v/>
      </c>
      <c r="AI133" s="1055"/>
      <c r="AJ133" s="1055"/>
      <c r="AK133" s="1055" t="str">
        <f>IF(ISERROR(MID('保険料計算シート（非表示）'!E22,LEN('保険料計算シート（非表示）'!E22)-4,1)),"",MID('保険料計算シート（非表示）'!E22,LEN('保険料計算シート（非表示）'!E22)-4,1))</f>
        <v/>
      </c>
      <c r="AL133" s="1055"/>
      <c r="AM133" s="1055"/>
      <c r="AN133" s="1055" t="str">
        <f>IF(ISERROR(MID('保険料計算シート（非表示）'!E22,LEN('保険料計算シート（非表示）'!E22)-3,1)),"",MID('保険料計算シート（非表示）'!E22,LEN('保険料計算シート（非表示）'!E22)-3,1))</f>
        <v/>
      </c>
      <c r="AO133" s="1055"/>
      <c r="AP133" s="1055"/>
      <c r="AQ133" s="1055" t="str">
        <f>IF(ISERROR(MID('保険料計算シート（非表示）'!E22,LEN('保険料計算シート（非表示）'!E22)-2,1)),"",MID('保険料計算シート（非表示）'!E22,LEN('保険料計算シート（非表示）'!E22)-2,1))</f>
        <v/>
      </c>
      <c r="AR133" s="1055"/>
      <c r="AS133" s="1055"/>
      <c r="AT133" s="1055" t="str">
        <f>IF(ISERROR(MID('保険料計算シート（非表示）'!E22,LEN('保険料計算シート（非表示）'!E22)-1,1)),"",MID('保険料計算シート（非表示）'!E22,LEN('保険料計算シート（非表示）'!E22)-1,1))</f>
        <v/>
      </c>
      <c r="AU133" s="1055"/>
      <c r="AV133" s="1055"/>
      <c r="AW133" s="1055" t="str">
        <f>IF('保険料計算シート（非表示）'!E22=0,"",IF(ISERROR(MID('保険料計算シート（非表示）'!E22,LEN('保険料計算シート（非表示）'!E22),1)),"",MID('保険料計算シート（非表示）'!E22,LEN('保険料計算シート（非表示）'!E22),1)))</f>
        <v/>
      </c>
      <c r="AX133" s="1055"/>
      <c r="AY133" s="1068"/>
      <c r="AZ133" s="1060"/>
      <c r="BA133" s="1061"/>
      <c r="BB133" s="264"/>
      <c r="BC133" s="421"/>
      <c r="BD133" s="1139"/>
      <c r="BE133" s="1139"/>
      <c r="BF133" s="1139"/>
      <c r="BG133" s="1139"/>
      <c r="BH133" s="1139"/>
      <c r="BI133" s="1139"/>
      <c r="BJ133" s="1139"/>
      <c r="BK133" s="1140"/>
    </row>
    <row r="134" spans="1:125" ht="8.25" customHeight="1">
      <c r="B134" s="422"/>
      <c r="C134" s="1"/>
      <c r="D134" s="1"/>
      <c r="E134" s="1"/>
      <c r="F134" s="1"/>
      <c r="G134" s="423"/>
      <c r="H134" s="1069"/>
      <c r="I134" s="1070"/>
      <c r="J134" s="1070"/>
      <c r="K134" s="1070"/>
      <c r="L134" s="1070"/>
      <c r="M134" s="1071"/>
      <c r="N134" s="284"/>
      <c r="O134" s="264"/>
      <c r="P134" s="264"/>
      <c r="Q134" s="264"/>
      <c r="R134" s="264"/>
      <c r="S134" s="1073"/>
      <c r="T134" s="1074"/>
      <c r="U134" s="1074"/>
      <c r="V134" s="1055"/>
      <c r="W134" s="1055"/>
      <c r="X134" s="1055"/>
      <c r="Y134" s="1063"/>
      <c r="Z134" s="1055"/>
      <c r="AA134" s="1055"/>
      <c r="AB134" s="1055"/>
      <c r="AC134" s="1055"/>
      <c r="AD134" s="1055"/>
      <c r="AE134" s="1055"/>
      <c r="AF134" s="1055"/>
      <c r="AG134" s="1055"/>
      <c r="AH134" s="1055"/>
      <c r="AI134" s="1055"/>
      <c r="AJ134" s="1055"/>
      <c r="AK134" s="1055"/>
      <c r="AL134" s="1055"/>
      <c r="AM134" s="1055"/>
      <c r="AN134" s="1055"/>
      <c r="AO134" s="1055"/>
      <c r="AP134" s="1055"/>
      <c r="AQ134" s="1055"/>
      <c r="AR134" s="1055"/>
      <c r="AS134" s="1055"/>
      <c r="AT134" s="1055"/>
      <c r="AU134" s="1055"/>
      <c r="AV134" s="1055"/>
      <c r="AW134" s="1055"/>
      <c r="AX134" s="1055"/>
      <c r="AY134" s="1068"/>
      <c r="AZ134" s="1062"/>
      <c r="BA134" s="1061"/>
      <c r="BB134" s="285"/>
      <c r="BC134" s="424"/>
      <c r="BD134" s="1139"/>
      <c r="BE134" s="1139"/>
      <c r="BF134" s="1139"/>
      <c r="BG134" s="1139"/>
      <c r="BH134" s="1139"/>
      <c r="BI134" s="1139"/>
      <c r="BJ134" s="1139"/>
      <c r="BK134" s="1140"/>
    </row>
    <row r="135" spans="1:125" ht="8.25" customHeight="1">
      <c r="B135" s="422"/>
      <c r="C135" s="1"/>
      <c r="D135" s="1"/>
      <c r="E135" s="1"/>
      <c r="F135" s="1"/>
      <c r="G135" s="423"/>
      <c r="H135" s="422"/>
      <c r="I135" s="1"/>
      <c r="J135" s="1"/>
      <c r="K135" s="1"/>
      <c r="L135" s="1"/>
      <c r="M135" s="423"/>
      <c r="N135" s="284"/>
      <c r="O135" s="264"/>
      <c r="P135" s="264"/>
      <c r="Q135" s="264"/>
      <c r="R135" s="264"/>
      <c r="S135" s="1073"/>
      <c r="T135" s="1074"/>
      <c r="U135" s="1074"/>
      <c r="V135" s="1055"/>
      <c r="W135" s="1055"/>
      <c r="X135" s="1055"/>
      <c r="Y135" s="1063"/>
      <c r="Z135" s="1055"/>
      <c r="AA135" s="1055"/>
      <c r="AB135" s="1055"/>
      <c r="AC135" s="1055"/>
      <c r="AD135" s="1055"/>
      <c r="AE135" s="1055"/>
      <c r="AF135" s="1055"/>
      <c r="AG135" s="1055"/>
      <c r="AH135" s="1055"/>
      <c r="AI135" s="1055"/>
      <c r="AJ135" s="1055"/>
      <c r="AK135" s="1055"/>
      <c r="AL135" s="1055"/>
      <c r="AM135" s="1055"/>
      <c r="AN135" s="1055"/>
      <c r="AO135" s="1055"/>
      <c r="AP135" s="1055"/>
      <c r="AQ135" s="1055"/>
      <c r="AR135" s="1055"/>
      <c r="AS135" s="1055"/>
      <c r="AT135" s="1055"/>
      <c r="AU135" s="1055"/>
      <c r="AV135" s="1055"/>
      <c r="AW135" s="1055"/>
      <c r="AX135" s="1055"/>
      <c r="AY135" s="1068"/>
      <c r="AZ135" s="1062"/>
      <c r="BA135" s="1061"/>
      <c r="BB135" s="1061" t="s">
        <v>28</v>
      </c>
      <c r="BC135" s="1064"/>
      <c r="BD135" s="1139"/>
      <c r="BE135" s="1139"/>
      <c r="BF135" s="1139"/>
      <c r="BG135" s="1139"/>
      <c r="BH135" s="1139"/>
      <c r="BI135" s="1139"/>
      <c r="BJ135" s="1139"/>
      <c r="BK135" s="1140"/>
    </row>
    <row r="136" spans="1:125" ht="8.25" customHeight="1">
      <c r="B136" s="6"/>
      <c r="C136" s="277"/>
      <c r="D136" s="277"/>
      <c r="E136" s="277"/>
      <c r="F136" s="277"/>
      <c r="G136" s="280"/>
      <c r="H136" s="6"/>
      <c r="I136" s="277"/>
      <c r="J136" s="277"/>
      <c r="K136" s="277"/>
      <c r="L136" s="277"/>
      <c r="M136" s="280"/>
      <c r="N136" s="6"/>
      <c r="O136" s="277"/>
      <c r="P136" s="277"/>
      <c r="Q136" s="277"/>
      <c r="R136" s="277"/>
      <c r="S136" s="278"/>
      <c r="T136" s="278"/>
      <c r="U136" s="278"/>
      <c r="V136" s="278"/>
      <c r="W136" s="278"/>
      <c r="X136" s="1067" t="s">
        <v>281</v>
      </c>
      <c r="Y136" s="1067"/>
      <c r="Z136" s="277"/>
      <c r="AA136" s="277"/>
      <c r="AB136" s="277"/>
      <c r="AC136" s="277"/>
      <c r="AD136" s="277"/>
      <c r="AE136" s="277"/>
      <c r="AF136" s="277"/>
      <c r="AG136" s="1067" t="s">
        <v>281</v>
      </c>
      <c r="AH136" s="1067"/>
      <c r="AI136" s="277"/>
      <c r="AJ136" s="277"/>
      <c r="AK136" s="277"/>
      <c r="AL136" s="277"/>
      <c r="AM136" s="277"/>
      <c r="AN136" s="277"/>
      <c r="AO136" s="277"/>
      <c r="AP136" s="1067" t="s">
        <v>281</v>
      </c>
      <c r="AQ136" s="1067"/>
      <c r="AR136" s="277"/>
      <c r="AS136" s="277"/>
      <c r="AT136" s="277"/>
      <c r="AU136" s="277"/>
      <c r="AV136" s="277"/>
      <c r="AW136" s="277"/>
      <c r="AX136" s="277"/>
      <c r="AY136" s="277"/>
      <c r="AZ136" s="425"/>
      <c r="BA136" s="425"/>
      <c r="BB136" s="1065"/>
      <c r="BC136" s="1066"/>
      <c r="BD136" s="1141"/>
      <c r="BE136" s="1141"/>
      <c r="BF136" s="1141"/>
      <c r="BG136" s="1141"/>
      <c r="BH136" s="1141"/>
      <c r="BI136" s="1141"/>
      <c r="BJ136" s="1141"/>
      <c r="BK136" s="1142"/>
    </row>
    <row r="137" spans="1:125" ht="4.5" customHeight="1" thickBot="1">
      <c r="N137" s="264"/>
      <c r="O137" s="264"/>
      <c r="P137" s="264"/>
      <c r="Q137" s="264"/>
      <c r="R137" s="264"/>
      <c r="S137" s="264"/>
      <c r="T137" s="264"/>
      <c r="U137" s="264"/>
      <c r="V137" s="264"/>
      <c r="W137" s="264"/>
    </row>
    <row r="138" spans="1:125" ht="8.25" customHeight="1" thickTop="1">
      <c r="A138" s="29"/>
      <c r="B138" s="29"/>
      <c r="C138" s="29"/>
      <c r="D138" s="1012" t="s">
        <v>296</v>
      </c>
      <c r="E138" s="1013"/>
      <c r="F138" s="1014"/>
      <c r="G138" s="1018" t="s">
        <v>297</v>
      </c>
      <c r="H138" s="1019"/>
      <c r="I138" s="1024" t="s">
        <v>298</v>
      </c>
      <c r="J138" s="1024"/>
      <c r="K138" s="866" t="s">
        <v>79</v>
      </c>
      <c r="L138" s="867"/>
      <c r="M138" s="867"/>
      <c r="N138" s="867"/>
      <c r="O138" s="867"/>
      <c r="P138" s="867"/>
      <c r="Q138" s="867"/>
      <c r="R138" s="867"/>
      <c r="S138" s="867"/>
      <c r="T138" s="867"/>
      <c r="U138" s="867"/>
      <c r="V138" s="867"/>
      <c r="W138" s="867"/>
      <c r="X138" s="331"/>
      <c r="Y138" s="866" t="s">
        <v>370</v>
      </c>
      <c r="Z138" s="867"/>
      <c r="AA138" s="867"/>
      <c r="AB138" s="867"/>
      <c r="AC138" s="867"/>
      <c r="AD138" s="867"/>
      <c r="AE138" s="867"/>
      <c r="AF138" s="867"/>
      <c r="AG138" s="867"/>
      <c r="AH138" s="867"/>
      <c r="AI138" s="868"/>
      <c r="AJ138" s="868"/>
      <c r="AK138" s="868"/>
      <c r="AL138" s="869"/>
      <c r="AM138" s="866" t="s">
        <v>80</v>
      </c>
      <c r="AN138" s="867"/>
      <c r="AO138" s="867"/>
      <c r="AP138" s="867"/>
      <c r="AQ138" s="867"/>
      <c r="AR138" s="867"/>
      <c r="AS138" s="867"/>
      <c r="AT138" s="867"/>
      <c r="AU138" s="867"/>
      <c r="AV138" s="867"/>
      <c r="AW138" s="1056"/>
      <c r="AX138" s="1056"/>
      <c r="AY138" s="1056"/>
      <c r="AZ138" s="1057"/>
      <c r="BA138" s="949" t="s">
        <v>318</v>
      </c>
      <c r="BB138" s="950"/>
      <c r="BC138" s="950"/>
      <c r="BD138" s="950"/>
      <c r="BE138" s="950"/>
      <c r="BF138" s="950"/>
      <c r="BG138" s="950"/>
      <c r="BH138" s="950"/>
      <c r="BI138" s="950"/>
      <c r="BJ138" s="950"/>
      <c r="BK138" s="950"/>
      <c r="BL138" s="950"/>
      <c r="BM138" s="398"/>
      <c r="BN138" s="429"/>
      <c r="BO138" s="981"/>
      <c r="BP138" s="982"/>
      <c r="BQ138" s="982"/>
      <c r="BR138" s="982"/>
      <c r="BS138" s="982"/>
      <c r="BT138" s="982"/>
      <c r="BU138" s="982"/>
      <c r="BV138" s="982"/>
      <c r="BW138" s="982"/>
      <c r="BX138" s="982"/>
      <c r="BY138" s="982"/>
      <c r="BZ138" s="982"/>
      <c r="CA138" s="983"/>
      <c r="CB138" s="983"/>
      <c r="CC138" s="988" t="s">
        <v>374</v>
      </c>
      <c r="CD138" s="989"/>
      <c r="CE138" s="989"/>
      <c r="CF138" s="989"/>
      <c r="CG138" s="989"/>
      <c r="CH138" s="989"/>
      <c r="CI138" s="989"/>
      <c r="CJ138" s="989"/>
      <c r="CK138" s="989"/>
      <c r="CL138" s="989"/>
      <c r="CM138" s="989"/>
      <c r="CN138" s="989"/>
      <c r="CO138" s="989"/>
      <c r="CP138" s="990"/>
      <c r="CQ138" s="994" t="s">
        <v>340</v>
      </c>
      <c r="CR138" s="994"/>
      <c r="CS138" s="994"/>
      <c r="CT138" s="994"/>
      <c r="CU138" s="994"/>
      <c r="CV138" s="994"/>
      <c r="CW138" s="994"/>
      <c r="CX138" s="994"/>
      <c r="CY138" s="994"/>
      <c r="CZ138" s="994"/>
      <c r="DA138" s="994"/>
      <c r="DB138" s="994"/>
      <c r="DC138" s="994"/>
      <c r="DD138" s="994"/>
      <c r="DE138" s="994"/>
      <c r="DF138" s="398"/>
      <c r="DG138" s="398"/>
      <c r="DH138" s="296"/>
      <c r="DI138" s="296"/>
      <c r="DJ138" s="297"/>
      <c r="DL138" s="2"/>
      <c r="DM138" s="2"/>
      <c r="DN138" s="2"/>
      <c r="DO138" s="2"/>
      <c r="DP138" s="2"/>
      <c r="DQ138" s="2"/>
      <c r="DR138" s="2"/>
      <c r="DS138" s="2"/>
      <c r="DT138" s="2"/>
      <c r="DU138" s="2"/>
    </row>
    <row r="139" spans="1:125" ht="8.25" customHeight="1">
      <c r="A139" s="29"/>
      <c r="B139" s="29"/>
      <c r="C139" s="29"/>
      <c r="D139" s="1015"/>
      <c r="E139" s="1016"/>
      <c r="F139" s="1017"/>
      <c r="G139" s="1020"/>
      <c r="H139" s="1021"/>
      <c r="I139" s="1025"/>
      <c r="J139" s="1025"/>
      <c r="K139" s="870"/>
      <c r="L139" s="871"/>
      <c r="M139" s="871"/>
      <c r="N139" s="871"/>
      <c r="O139" s="871"/>
      <c r="P139" s="871"/>
      <c r="Q139" s="871"/>
      <c r="R139" s="871"/>
      <c r="S139" s="871"/>
      <c r="T139" s="871"/>
      <c r="U139" s="871"/>
      <c r="V139" s="871"/>
      <c r="W139" s="871"/>
      <c r="X139" s="332"/>
      <c r="Y139" s="870"/>
      <c r="Z139" s="871"/>
      <c r="AA139" s="871"/>
      <c r="AB139" s="871"/>
      <c r="AC139" s="871"/>
      <c r="AD139" s="871"/>
      <c r="AE139" s="871"/>
      <c r="AF139" s="871"/>
      <c r="AG139" s="871"/>
      <c r="AH139" s="871"/>
      <c r="AI139" s="872"/>
      <c r="AJ139" s="872"/>
      <c r="AK139" s="872"/>
      <c r="AL139" s="873"/>
      <c r="AM139" s="870"/>
      <c r="AN139" s="871"/>
      <c r="AO139" s="871"/>
      <c r="AP139" s="871"/>
      <c r="AQ139" s="871"/>
      <c r="AR139" s="871"/>
      <c r="AS139" s="871"/>
      <c r="AT139" s="871"/>
      <c r="AU139" s="871"/>
      <c r="AV139" s="871"/>
      <c r="AW139" s="1058"/>
      <c r="AX139" s="1058"/>
      <c r="AY139" s="1058"/>
      <c r="AZ139" s="1059"/>
      <c r="BA139" s="951"/>
      <c r="BB139" s="952"/>
      <c r="BC139" s="952"/>
      <c r="BD139" s="952"/>
      <c r="BE139" s="952"/>
      <c r="BF139" s="952"/>
      <c r="BG139" s="952"/>
      <c r="BH139" s="952"/>
      <c r="BI139" s="952"/>
      <c r="BJ139" s="952"/>
      <c r="BK139" s="952"/>
      <c r="BL139" s="952"/>
      <c r="BM139" s="399"/>
      <c r="BN139" s="430"/>
      <c r="BO139" s="984"/>
      <c r="BP139" s="985"/>
      <c r="BQ139" s="985"/>
      <c r="BR139" s="985"/>
      <c r="BS139" s="985"/>
      <c r="BT139" s="985"/>
      <c r="BU139" s="985"/>
      <c r="BV139" s="985"/>
      <c r="BW139" s="985"/>
      <c r="BX139" s="985"/>
      <c r="BY139" s="985"/>
      <c r="BZ139" s="985"/>
      <c r="CA139" s="986"/>
      <c r="CB139" s="987"/>
      <c r="CC139" s="991"/>
      <c r="CD139" s="992"/>
      <c r="CE139" s="992"/>
      <c r="CF139" s="992"/>
      <c r="CG139" s="992"/>
      <c r="CH139" s="992"/>
      <c r="CI139" s="992"/>
      <c r="CJ139" s="992"/>
      <c r="CK139" s="992"/>
      <c r="CL139" s="992"/>
      <c r="CM139" s="992"/>
      <c r="CN139" s="992"/>
      <c r="CO139" s="992"/>
      <c r="CP139" s="993"/>
      <c r="CQ139" s="995"/>
      <c r="CR139" s="995"/>
      <c r="CS139" s="995"/>
      <c r="CT139" s="995"/>
      <c r="CU139" s="995"/>
      <c r="CV139" s="995"/>
      <c r="CW139" s="995"/>
      <c r="CX139" s="995"/>
      <c r="CY139" s="995"/>
      <c r="CZ139" s="995"/>
      <c r="DA139" s="995"/>
      <c r="DB139" s="995"/>
      <c r="DC139" s="995"/>
      <c r="DD139" s="995"/>
      <c r="DE139" s="995"/>
      <c r="DF139" s="399"/>
      <c r="DG139" s="399"/>
      <c r="DH139" s="302"/>
      <c r="DI139" s="302"/>
      <c r="DJ139" s="303"/>
      <c r="DL139" s="2"/>
      <c r="DM139" s="2"/>
      <c r="DN139" s="2"/>
      <c r="DO139" s="2"/>
      <c r="DP139" s="2"/>
      <c r="DQ139" s="2"/>
      <c r="DR139" s="2"/>
      <c r="DS139" s="2"/>
      <c r="DT139" s="2"/>
      <c r="DU139" s="2"/>
    </row>
    <row r="140" spans="1:125" ht="8.25" customHeight="1">
      <c r="A140" s="29"/>
      <c r="B140" s="29"/>
      <c r="C140" s="29"/>
      <c r="D140" s="996" t="s">
        <v>96</v>
      </c>
      <c r="E140" s="997"/>
      <c r="F140" s="998"/>
      <c r="G140" s="1020"/>
      <c r="H140" s="1021"/>
      <c r="I140" s="1025"/>
      <c r="J140" s="1025"/>
      <c r="K140" s="870"/>
      <c r="L140" s="871"/>
      <c r="M140" s="871"/>
      <c r="N140" s="871"/>
      <c r="O140" s="871"/>
      <c r="P140" s="871"/>
      <c r="Q140" s="871"/>
      <c r="R140" s="871"/>
      <c r="S140" s="871"/>
      <c r="T140" s="871"/>
      <c r="U140" s="871"/>
      <c r="V140" s="871"/>
      <c r="W140" s="871"/>
      <c r="X140" s="332"/>
      <c r="Y140" s="1337"/>
      <c r="Z140" s="872"/>
      <c r="AA140" s="872"/>
      <c r="AB140" s="872"/>
      <c r="AC140" s="872"/>
      <c r="AD140" s="872"/>
      <c r="AE140" s="872"/>
      <c r="AF140" s="872"/>
      <c r="AG140" s="872"/>
      <c r="AH140" s="872"/>
      <c r="AI140" s="872"/>
      <c r="AJ140" s="872"/>
      <c r="AK140" s="872"/>
      <c r="AL140" s="873"/>
      <c r="AM140" s="333"/>
      <c r="AN140" s="385"/>
      <c r="AO140" s="385"/>
      <c r="AP140" s="385"/>
      <c r="AQ140" s="385"/>
      <c r="AR140" s="385"/>
      <c r="AS140" s="385"/>
      <c r="AT140" s="385"/>
      <c r="AU140" s="385"/>
      <c r="AV140" s="385"/>
      <c r="AW140" s="385"/>
      <c r="AX140" s="385"/>
      <c r="AY140" s="385"/>
      <c r="AZ140" s="385"/>
      <c r="BA140" s="951"/>
      <c r="BB140" s="952"/>
      <c r="BC140" s="952"/>
      <c r="BD140" s="952"/>
      <c r="BE140" s="952"/>
      <c r="BF140" s="952"/>
      <c r="BG140" s="952"/>
      <c r="BH140" s="952"/>
      <c r="BI140" s="952"/>
      <c r="BJ140" s="952"/>
      <c r="BK140" s="952"/>
      <c r="BL140" s="952"/>
      <c r="BM140" s="302"/>
      <c r="BN140" s="303"/>
      <c r="BO140" s="984"/>
      <c r="BP140" s="985"/>
      <c r="BQ140" s="985"/>
      <c r="BR140" s="985"/>
      <c r="BS140" s="985"/>
      <c r="BT140" s="985"/>
      <c r="BU140" s="985"/>
      <c r="BV140" s="985"/>
      <c r="BW140" s="985"/>
      <c r="BX140" s="985"/>
      <c r="BY140" s="985"/>
      <c r="BZ140" s="985"/>
      <c r="CA140" s="986"/>
      <c r="CB140" s="987"/>
      <c r="CC140" s="991"/>
      <c r="CD140" s="992"/>
      <c r="CE140" s="992"/>
      <c r="CF140" s="992"/>
      <c r="CG140" s="992"/>
      <c r="CH140" s="992"/>
      <c r="CI140" s="992"/>
      <c r="CJ140" s="992"/>
      <c r="CK140" s="992"/>
      <c r="CL140" s="992"/>
      <c r="CM140" s="992"/>
      <c r="CN140" s="992"/>
      <c r="CO140" s="992"/>
      <c r="CP140" s="993"/>
      <c r="CQ140" s="302"/>
      <c r="CR140" s="302"/>
      <c r="CS140" s="302"/>
      <c r="CT140" s="302"/>
      <c r="CU140" s="302"/>
      <c r="CV140" s="302"/>
      <c r="CW140" s="302"/>
      <c r="CX140" s="302"/>
      <c r="CY140" s="302"/>
      <c r="CZ140" s="302"/>
      <c r="DA140" s="302"/>
      <c r="DB140" s="302"/>
      <c r="DC140" s="302"/>
      <c r="DD140" s="302"/>
      <c r="DE140" s="302"/>
      <c r="DF140" s="302"/>
      <c r="DG140" s="302"/>
      <c r="DH140" s="302"/>
      <c r="DI140" s="302"/>
      <c r="DJ140" s="303"/>
      <c r="DL140" s="2"/>
      <c r="DM140" s="2"/>
      <c r="DN140" s="2"/>
      <c r="DO140" s="2"/>
      <c r="DP140" s="2"/>
      <c r="DQ140" s="2"/>
      <c r="DR140" s="2"/>
      <c r="DS140" s="2"/>
      <c r="DT140" s="2"/>
      <c r="DU140" s="2"/>
    </row>
    <row r="141" spans="1:125" ht="8.25" customHeight="1">
      <c r="A141" s="29"/>
      <c r="B141" s="29"/>
      <c r="C141" s="29"/>
      <c r="D141" s="996"/>
      <c r="E141" s="997"/>
      <c r="F141" s="998"/>
      <c r="G141" s="1020"/>
      <c r="H141" s="1021"/>
      <c r="I141" s="1025"/>
      <c r="J141" s="1025"/>
      <c r="K141" s="870"/>
      <c r="L141" s="871"/>
      <c r="M141" s="871"/>
      <c r="N141" s="871"/>
      <c r="O141" s="871"/>
      <c r="P141" s="871"/>
      <c r="Q141" s="871"/>
      <c r="R141" s="871"/>
      <c r="S141" s="871"/>
      <c r="T141" s="871"/>
      <c r="U141" s="871"/>
      <c r="V141" s="871"/>
      <c r="W141" s="871"/>
      <c r="X141" s="332"/>
      <c r="Y141" s="1002">
        <f>'保険料計算シート（非表示）'!E25</f>
        <v>0</v>
      </c>
      <c r="Z141" s="1003"/>
      <c r="AA141" s="1003"/>
      <c r="AB141" s="1003"/>
      <c r="AC141" s="1003"/>
      <c r="AD141" s="1003"/>
      <c r="AE141" s="1003"/>
      <c r="AF141" s="1003"/>
      <c r="AG141" s="1003"/>
      <c r="AH141" s="1003"/>
      <c r="AI141" s="1003"/>
      <c r="AJ141" s="1003"/>
      <c r="AK141" s="427"/>
      <c r="AL141" s="428"/>
      <c r="AM141" s="1002">
        <f>'保険料計算シート（非表示）'!F25</f>
        <v>0</v>
      </c>
      <c r="AN141" s="1003"/>
      <c r="AO141" s="1003"/>
      <c r="AP141" s="1003"/>
      <c r="AQ141" s="1003"/>
      <c r="AR141" s="1003"/>
      <c r="AS141" s="1003"/>
      <c r="AT141" s="1003"/>
      <c r="AU141" s="1003"/>
      <c r="AV141" s="1003"/>
      <c r="AW141" s="1003"/>
      <c r="AX141" s="1003"/>
      <c r="AY141" s="396"/>
      <c r="AZ141" s="385"/>
      <c r="BA141" s="1002">
        <f>'保険料計算シート（非表示）'!G25</f>
        <v>0</v>
      </c>
      <c r="BB141" s="1003"/>
      <c r="BC141" s="1003"/>
      <c r="BD141" s="1003"/>
      <c r="BE141" s="1003"/>
      <c r="BF141" s="1003"/>
      <c r="BG141" s="1003"/>
      <c r="BH141" s="1003"/>
      <c r="BI141" s="1003"/>
      <c r="BJ141" s="1003"/>
      <c r="BK141" s="1003"/>
      <c r="BL141" s="1003"/>
      <c r="BM141" s="385"/>
      <c r="BN141" s="332"/>
      <c r="BO141" s="1002"/>
      <c r="BP141" s="1003"/>
      <c r="BQ141" s="1003"/>
      <c r="BR141" s="1003"/>
      <c r="BS141" s="1003"/>
      <c r="BT141" s="1003"/>
      <c r="BU141" s="1003"/>
      <c r="BV141" s="1003"/>
      <c r="BW141" s="1003"/>
      <c r="BX141" s="1003"/>
      <c r="BY141" s="1003"/>
      <c r="BZ141" s="1003"/>
      <c r="CA141" s="400"/>
      <c r="CB141" s="488"/>
      <c r="CC141" s="1007">
        <f>'保険料計算シート（非表示）'!I25</f>
        <v>0</v>
      </c>
      <c r="CD141" s="1003"/>
      <c r="CE141" s="1003"/>
      <c r="CF141" s="1003"/>
      <c r="CG141" s="1003"/>
      <c r="CH141" s="1003"/>
      <c r="CI141" s="1003"/>
      <c r="CJ141" s="1003"/>
      <c r="CK141" s="1003"/>
      <c r="CL141" s="1003"/>
      <c r="CM141" s="1003"/>
      <c r="CN141" s="1003"/>
      <c r="CO141" s="400"/>
      <c r="CP141" s="489"/>
      <c r="CQ141" s="1011">
        <f>'保険料計算シート（非表示）'!J25</f>
        <v>0</v>
      </c>
      <c r="CR141" s="1003"/>
      <c r="CS141" s="1003"/>
      <c r="CT141" s="1003"/>
      <c r="CU141" s="1003"/>
      <c r="CV141" s="1003"/>
      <c r="CW141" s="1003"/>
      <c r="CX141" s="1003"/>
      <c r="CY141" s="1003"/>
      <c r="CZ141" s="1003"/>
      <c r="DA141" s="1003"/>
      <c r="DB141" s="1003"/>
      <c r="DC141" s="1003"/>
      <c r="DD141" s="1003"/>
      <c r="DE141" s="1003"/>
      <c r="DF141" s="1003"/>
      <c r="DG141" s="1003"/>
      <c r="DH141" s="1003"/>
      <c r="DI141" s="385"/>
      <c r="DJ141" s="332"/>
      <c r="DL141" s="2"/>
      <c r="DM141" s="2"/>
      <c r="DN141" s="2"/>
      <c r="DO141" s="2"/>
      <c r="DP141" s="2"/>
      <c r="DQ141" s="2"/>
      <c r="DR141" s="2"/>
      <c r="DS141" s="2"/>
      <c r="DT141" s="2"/>
      <c r="DU141" s="2"/>
    </row>
    <row r="142" spans="1:125" ht="8.25" customHeight="1">
      <c r="A142" s="29"/>
      <c r="B142" s="29"/>
      <c r="C142" s="29"/>
      <c r="D142" s="996"/>
      <c r="E142" s="997"/>
      <c r="F142" s="998"/>
      <c r="G142" s="1020"/>
      <c r="H142" s="1021"/>
      <c r="I142" s="1025"/>
      <c r="J142" s="1025"/>
      <c r="K142" s="905">
        <f>'保険料計算シート（非表示）'!D25</f>
        <v>0</v>
      </c>
      <c r="L142" s="906"/>
      <c r="M142" s="906"/>
      <c r="N142" s="906"/>
      <c r="O142" s="906"/>
      <c r="P142" s="906"/>
      <c r="Q142" s="906"/>
      <c r="R142" s="906"/>
      <c r="S142" s="906"/>
      <c r="T142" s="906"/>
      <c r="U142" s="906"/>
      <c r="V142" s="906"/>
      <c r="W142" s="930" t="s">
        <v>299</v>
      </c>
      <c r="X142" s="932"/>
      <c r="Y142" s="1004"/>
      <c r="Z142" s="1003"/>
      <c r="AA142" s="1003"/>
      <c r="AB142" s="1003"/>
      <c r="AC142" s="1003"/>
      <c r="AD142" s="1003"/>
      <c r="AE142" s="1003"/>
      <c r="AF142" s="1003"/>
      <c r="AG142" s="1003"/>
      <c r="AH142" s="1003"/>
      <c r="AI142" s="1003"/>
      <c r="AJ142" s="1003"/>
      <c r="AK142" s="930" t="s">
        <v>324</v>
      </c>
      <c r="AL142" s="932"/>
      <c r="AM142" s="1004"/>
      <c r="AN142" s="1003"/>
      <c r="AO142" s="1003"/>
      <c r="AP142" s="1003"/>
      <c r="AQ142" s="1003"/>
      <c r="AR142" s="1003"/>
      <c r="AS142" s="1003"/>
      <c r="AT142" s="1003"/>
      <c r="AU142" s="1003"/>
      <c r="AV142" s="1003"/>
      <c r="AW142" s="1003"/>
      <c r="AX142" s="1003"/>
      <c r="AY142" s="930" t="s">
        <v>323</v>
      </c>
      <c r="AZ142" s="930"/>
      <c r="BA142" s="1004"/>
      <c r="BB142" s="1003"/>
      <c r="BC142" s="1003"/>
      <c r="BD142" s="1003"/>
      <c r="BE142" s="1003"/>
      <c r="BF142" s="1003"/>
      <c r="BG142" s="1003"/>
      <c r="BH142" s="1003"/>
      <c r="BI142" s="1003"/>
      <c r="BJ142" s="1003"/>
      <c r="BK142" s="1003"/>
      <c r="BL142" s="1003"/>
      <c r="BM142" s="930" t="s">
        <v>324</v>
      </c>
      <c r="BN142" s="932"/>
      <c r="BO142" s="1004"/>
      <c r="BP142" s="1003"/>
      <c r="BQ142" s="1003"/>
      <c r="BR142" s="1003"/>
      <c r="BS142" s="1003"/>
      <c r="BT142" s="1003"/>
      <c r="BU142" s="1003"/>
      <c r="BV142" s="1003"/>
      <c r="BW142" s="1003"/>
      <c r="BX142" s="1003"/>
      <c r="BY142" s="1003"/>
      <c r="BZ142" s="1003"/>
      <c r="CA142" s="930" t="s">
        <v>324</v>
      </c>
      <c r="CB142" s="930"/>
      <c r="CC142" s="1008"/>
      <c r="CD142" s="1003"/>
      <c r="CE142" s="1003"/>
      <c r="CF142" s="1003"/>
      <c r="CG142" s="1003"/>
      <c r="CH142" s="1003"/>
      <c r="CI142" s="1003"/>
      <c r="CJ142" s="1003"/>
      <c r="CK142" s="1003"/>
      <c r="CL142" s="1003"/>
      <c r="CM142" s="1003"/>
      <c r="CN142" s="1003"/>
      <c r="CO142" s="930" t="s">
        <v>323</v>
      </c>
      <c r="CP142" s="978"/>
      <c r="CQ142" s="1003"/>
      <c r="CR142" s="1003"/>
      <c r="CS142" s="1003"/>
      <c r="CT142" s="1003"/>
      <c r="CU142" s="1003"/>
      <c r="CV142" s="1003"/>
      <c r="CW142" s="1003"/>
      <c r="CX142" s="1003"/>
      <c r="CY142" s="1003"/>
      <c r="CZ142" s="1003"/>
      <c r="DA142" s="1003"/>
      <c r="DB142" s="1003"/>
      <c r="DC142" s="1003"/>
      <c r="DD142" s="1003"/>
      <c r="DE142" s="1003"/>
      <c r="DF142" s="1003"/>
      <c r="DG142" s="1003"/>
      <c r="DH142" s="1003"/>
      <c r="DI142" s="930" t="s">
        <v>323</v>
      </c>
      <c r="DJ142" s="932"/>
      <c r="DK142" s="93"/>
      <c r="DL142" s="2"/>
      <c r="DM142" s="2"/>
      <c r="DN142" s="2"/>
      <c r="DO142" s="2"/>
      <c r="DP142" s="2"/>
      <c r="DQ142" s="2"/>
      <c r="DR142" s="2"/>
      <c r="DS142" s="2"/>
      <c r="DT142" s="2"/>
      <c r="DU142" s="2"/>
    </row>
    <row r="143" spans="1:125" ht="8.25" customHeight="1" thickBot="1">
      <c r="A143" s="29"/>
      <c r="B143" s="29"/>
      <c r="C143" s="29"/>
      <c r="D143" s="996"/>
      <c r="E143" s="997"/>
      <c r="F143" s="998"/>
      <c r="G143" s="1022"/>
      <c r="H143" s="1023"/>
      <c r="I143" s="1026"/>
      <c r="J143" s="1026"/>
      <c r="K143" s="907"/>
      <c r="L143" s="908"/>
      <c r="M143" s="908"/>
      <c r="N143" s="908"/>
      <c r="O143" s="908"/>
      <c r="P143" s="908"/>
      <c r="Q143" s="908"/>
      <c r="R143" s="908"/>
      <c r="S143" s="908"/>
      <c r="T143" s="908"/>
      <c r="U143" s="908"/>
      <c r="V143" s="908"/>
      <c r="W143" s="931"/>
      <c r="X143" s="933"/>
      <c r="Y143" s="1005"/>
      <c r="Z143" s="1006"/>
      <c r="AA143" s="1006"/>
      <c r="AB143" s="1006"/>
      <c r="AC143" s="1006"/>
      <c r="AD143" s="1006"/>
      <c r="AE143" s="1006"/>
      <c r="AF143" s="1006"/>
      <c r="AG143" s="1006"/>
      <c r="AH143" s="1006"/>
      <c r="AI143" s="1006"/>
      <c r="AJ143" s="1006"/>
      <c r="AK143" s="931"/>
      <c r="AL143" s="933"/>
      <c r="AM143" s="1005"/>
      <c r="AN143" s="1006"/>
      <c r="AO143" s="1006"/>
      <c r="AP143" s="1006"/>
      <c r="AQ143" s="1006"/>
      <c r="AR143" s="1006"/>
      <c r="AS143" s="1006"/>
      <c r="AT143" s="1006"/>
      <c r="AU143" s="1006"/>
      <c r="AV143" s="1006"/>
      <c r="AW143" s="1006"/>
      <c r="AX143" s="1006"/>
      <c r="AY143" s="931"/>
      <c r="AZ143" s="931"/>
      <c r="BA143" s="1005"/>
      <c r="BB143" s="1006"/>
      <c r="BC143" s="1006"/>
      <c r="BD143" s="1006"/>
      <c r="BE143" s="1006"/>
      <c r="BF143" s="1006"/>
      <c r="BG143" s="1006"/>
      <c r="BH143" s="1006"/>
      <c r="BI143" s="1006"/>
      <c r="BJ143" s="1006"/>
      <c r="BK143" s="1006"/>
      <c r="BL143" s="1006"/>
      <c r="BM143" s="931"/>
      <c r="BN143" s="933"/>
      <c r="BO143" s="1005"/>
      <c r="BP143" s="1006"/>
      <c r="BQ143" s="1006"/>
      <c r="BR143" s="1006"/>
      <c r="BS143" s="1006"/>
      <c r="BT143" s="1006"/>
      <c r="BU143" s="1006"/>
      <c r="BV143" s="1006"/>
      <c r="BW143" s="1006"/>
      <c r="BX143" s="1006"/>
      <c r="BY143" s="1006"/>
      <c r="BZ143" s="1006"/>
      <c r="CA143" s="931"/>
      <c r="CB143" s="931"/>
      <c r="CC143" s="1009"/>
      <c r="CD143" s="1010"/>
      <c r="CE143" s="1010"/>
      <c r="CF143" s="1010"/>
      <c r="CG143" s="1010"/>
      <c r="CH143" s="1010"/>
      <c r="CI143" s="1010"/>
      <c r="CJ143" s="1010"/>
      <c r="CK143" s="1010"/>
      <c r="CL143" s="1010"/>
      <c r="CM143" s="1010"/>
      <c r="CN143" s="1010"/>
      <c r="CO143" s="979"/>
      <c r="CP143" s="980"/>
      <c r="CQ143" s="1006"/>
      <c r="CR143" s="1006"/>
      <c r="CS143" s="1006"/>
      <c r="CT143" s="1006"/>
      <c r="CU143" s="1006"/>
      <c r="CV143" s="1006"/>
      <c r="CW143" s="1006"/>
      <c r="CX143" s="1006"/>
      <c r="CY143" s="1006"/>
      <c r="CZ143" s="1006"/>
      <c r="DA143" s="1006"/>
      <c r="DB143" s="1006"/>
      <c r="DC143" s="1006"/>
      <c r="DD143" s="1006"/>
      <c r="DE143" s="1006"/>
      <c r="DF143" s="1006"/>
      <c r="DG143" s="1006"/>
      <c r="DH143" s="1006"/>
      <c r="DI143" s="931"/>
      <c r="DJ143" s="933"/>
      <c r="DK143" s="93"/>
      <c r="DL143" s="2"/>
      <c r="DM143" s="2"/>
      <c r="DN143" s="2"/>
      <c r="DO143" s="2"/>
      <c r="DP143" s="2"/>
      <c r="DQ143" s="2"/>
      <c r="DR143" s="2"/>
      <c r="DS143" s="2"/>
      <c r="DT143" s="2"/>
      <c r="DU143" s="2"/>
    </row>
    <row r="144" spans="1:125" ht="3.75" customHeight="1" thickTop="1" thickBot="1">
      <c r="A144" s="29"/>
      <c r="B144" s="29"/>
      <c r="C144" s="29"/>
      <c r="D144" s="996"/>
      <c r="E144" s="997"/>
      <c r="F144" s="998"/>
      <c r="G144" s="1040" t="s">
        <v>69</v>
      </c>
      <c r="H144" s="1041"/>
      <c r="I144" s="1041"/>
      <c r="J144" s="1041"/>
      <c r="K144" s="949" t="s">
        <v>369</v>
      </c>
      <c r="L144" s="950"/>
      <c r="M144" s="950"/>
      <c r="N144" s="950"/>
      <c r="O144" s="950"/>
      <c r="P144" s="950"/>
      <c r="Q144" s="950"/>
      <c r="R144" s="950"/>
      <c r="S144" s="950"/>
      <c r="T144" s="950"/>
      <c r="U144" s="950"/>
      <c r="V144" s="330"/>
      <c r="W144" s="330"/>
      <c r="X144" s="331"/>
      <c r="Y144" s="866" t="s">
        <v>371</v>
      </c>
      <c r="Z144" s="867"/>
      <c r="AA144" s="867"/>
      <c r="AB144" s="867"/>
      <c r="AC144" s="867"/>
      <c r="AD144" s="867"/>
      <c r="AE144" s="867"/>
      <c r="AF144" s="867"/>
      <c r="AG144" s="867"/>
      <c r="AH144" s="867"/>
      <c r="AI144" s="868"/>
      <c r="AJ144" s="868"/>
      <c r="AK144" s="868"/>
      <c r="AL144" s="869"/>
      <c r="AM144" s="866" t="s">
        <v>381</v>
      </c>
      <c r="AN144" s="867"/>
      <c r="AO144" s="867"/>
      <c r="AP144" s="867"/>
      <c r="AQ144" s="867"/>
      <c r="AR144" s="867"/>
      <c r="AS144" s="867"/>
      <c r="AT144" s="867"/>
      <c r="AU144" s="867"/>
      <c r="AV144" s="867"/>
      <c r="AW144" s="868"/>
      <c r="AX144" s="868"/>
      <c r="AY144" s="868"/>
      <c r="AZ144" s="869"/>
      <c r="BA144" s="29"/>
      <c r="BB144" s="29"/>
      <c r="BC144" s="29"/>
      <c r="BD144" s="29"/>
      <c r="BE144" s="29"/>
      <c r="BF144" s="29"/>
      <c r="BG144" s="29"/>
      <c r="BH144" s="29"/>
      <c r="BI144" s="29"/>
      <c r="BJ144" s="29"/>
      <c r="BK144" s="29"/>
      <c r="BL144" s="29"/>
      <c r="BM144" s="29"/>
      <c r="BN144" s="29"/>
      <c r="BO144" s="29"/>
      <c r="BP144" s="29"/>
      <c r="BQ144" s="1"/>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93"/>
      <c r="DH144" s="29"/>
      <c r="DI144" s="29"/>
      <c r="DJ144" s="29"/>
    </row>
    <row r="145" spans="1:115" ht="12" customHeight="1" thickTop="1">
      <c r="A145" s="29"/>
      <c r="B145" s="29"/>
      <c r="C145" s="29"/>
      <c r="D145" s="996"/>
      <c r="E145" s="997"/>
      <c r="F145" s="998"/>
      <c r="G145" s="1042"/>
      <c r="H145" s="1043"/>
      <c r="I145" s="1043"/>
      <c r="J145" s="1043"/>
      <c r="K145" s="951"/>
      <c r="L145" s="952"/>
      <c r="M145" s="952"/>
      <c r="N145" s="952"/>
      <c r="O145" s="952"/>
      <c r="P145" s="952"/>
      <c r="Q145" s="952"/>
      <c r="R145" s="952"/>
      <c r="S145" s="952"/>
      <c r="T145" s="952"/>
      <c r="U145" s="952"/>
      <c r="V145" s="385"/>
      <c r="W145" s="385"/>
      <c r="X145" s="332"/>
      <c r="Y145" s="870"/>
      <c r="Z145" s="871"/>
      <c r="AA145" s="871"/>
      <c r="AB145" s="871"/>
      <c r="AC145" s="871"/>
      <c r="AD145" s="871"/>
      <c r="AE145" s="871"/>
      <c r="AF145" s="871"/>
      <c r="AG145" s="871"/>
      <c r="AH145" s="871"/>
      <c r="AI145" s="872"/>
      <c r="AJ145" s="872"/>
      <c r="AK145" s="872"/>
      <c r="AL145" s="873"/>
      <c r="AM145" s="870"/>
      <c r="AN145" s="871"/>
      <c r="AO145" s="871"/>
      <c r="AP145" s="871"/>
      <c r="AQ145" s="871"/>
      <c r="AR145" s="871"/>
      <c r="AS145" s="871"/>
      <c r="AT145" s="871"/>
      <c r="AU145" s="871"/>
      <c r="AV145" s="871"/>
      <c r="AW145" s="872"/>
      <c r="AX145" s="872"/>
      <c r="AY145" s="872"/>
      <c r="AZ145" s="873"/>
      <c r="BA145" s="93"/>
      <c r="BB145" s="225"/>
      <c r="BC145" s="953">
        <v>25</v>
      </c>
      <c r="BD145" s="954"/>
      <c r="BE145" s="954"/>
      <c r="BF145" s="490"/>
      <c r="BG145" s="490"/>
      <c r="BH145" s="490"/>
      <c r="BI145" s="490"/>
      <c r="BJ145" s="490"/>
      <c r="BK145" s="490"/>
      <c r="BL145" s="490"/>
      <c r="BM145" s="490"/>
      <c r="BN145" s="490"/>
      <c r="BO145" s="490"/>
      <c r="BP145" s="491"/>
      <c r="BQ145" s="957" t="s">
        <v>319</v>
      </c>
      <c r="BR145" s="958"/>
      <c r="BS145" s="958"/>
      <c r="BT145" s="958"/>
      <c r="BU145" s="958"/>
      <c r="BV145" s="958"/>
      <c r="BW145" s="958"/>
      <c r="BX145" s="958"/>
      <c r="BY145" s="958"/>
      <c r="BZ145" s="958"/>
      <c r="CA145" s="958"/>
      <c r="CB145" s="958"/>
      <c r="CC145" s="958"/>
      <c r="CD145" s="958"/>
      <c r="CE145" s="958"/>
      <c r="CF145" s="958"/>
      <c r="CG145" s="958"/>
      <c r="CH145" s="958"/>
      <c r="CI145" s="958"/>
      <c r="CJ145" s="958"/>
      <c r="CK145" s="958"/>
      <c r="CL145" s="958"/>
      <c r="CM145" s="958"/>
      <c r="CN145" s="958"/>
      <c r="CO145" s="958"/>
      <c r="CP145" s="958"/>
      <c r="CQ145" s="958"/>
      <c r="CR145" s="958"/>
      <c r="CS145" s="958"/>
      <c r="CT145" s="958"/>
      <c r="CU145" s="958"/>
      <c r="CV145" s="959"/>
      <c r="CW145" s="120"/>
      <c r="CX145" s="966">
        <v>23</v>
      </c>
      <c r="CY145" s="967"/>
      <c r="CZ145" s="970" t="s">
        <v>320</v>
      </c>
      <c r="DA145" s="971"/>
      <c r="DB145" s="971"/>
      <c r="DC145" s="971"/>
      <c r="DD145" s="971"/>
      <c r="DE145" s="971"/>
      <c r="DF145" s="971"/>
      <c r="DG145" s="971"/>
      <c r="DH145" s="972"/>
      <c r="DI145" s="972"/>
      <c r="DJ145" s="973"/>
    </row>
    <row r="146" spans="1:115" ht="8.25" customHeight="1">
      <c r="A146" s="29"/>
      <c r="B146" s="29"/>
      <c r="C146" s="29"/>
      <c r="D146" s="996"/>
      <c r="E146" s="997"/>
      <c r="F146" s="998"/>
      <c r="G146" s="1042"/>
      <c r="H146" s="1043"/>
      <c r="I146" s="1043"/>
      <c r="J146" s="1043"/>
      <c r="K146" s="951"/>
      <c r="L146" s="952"/>
      <c r="M146" s="952"/>
      <c r="N146" s="952"/>
      <c r="O146" s="952"/>
      <c r="P146" s="952"/>
      <c r="Q146" s="952"/>
      <c r="R146" s="952"/>
      <c r="S146" s="952"/>
      <c r="T146" s="952"/>
      <c r="U146" s="952"/>
      <c r="V146" s="385"/>
      <c r="W146" s="385"/>
      <c r="X146" s="332"/>
      <c r="Y146" s="870"/>
      <c r="Z146" s="871"/>
      <c r="AA146" s="871"/>
      <c r="AB146" s="871"/>
      <c r="AC146" s="871"/>
      <c r="AD146" s="871"/>
      <c r="AE146" s="871"/>
      <c r="AF146" s="871"/>
      <c r="AG146" s="871"/>
      <c r="AH146" s="871"/>
      <c r="AI146" s="872"/>
      <c r="AJ146" s="872"/>
      <c r="AK146" s="872"/>
      <c r="AL146" s="873"/>
      <c r="AM146" s="870"/>
      <c r="AN146" s="871"/>
      <c r="AO146" s="871"/>
      <c r="AP146" s="871"/>
      <c r="AQ146" s="871"/>
      <c r="AR146" s="871"/>
      <c r="AS146" s="871"/>
      <c r="AT146" s="871"/>
      <c r="AU146" s="871"/>
      <c r="AV146" s="871"/>
      <c r="AW146" s="872"/>
      <c r="AX146" s="872"/>
      <c r="AY146" s="872"/>
      <c r="AZ146" s="873"/>
      <c r="BA146" s="93"/>
      <c r="BB146" s="225"/>
      <c r="BC146" s="955"/>
      <c r="BD146" s="956"/>
      <c r="BE146" s="956"/>
      <c r="BF146" s="977" t="s">
        <v>325</v>
      </c>
      <c r="BG146" s="977"/>
      <c r="BH146" s="977"/>
      <c r="BI146" s="977"/>
      <c r="BJ146" s="977"/>
      <c r="BK146" s="977"/>
      <c r="BL146" s="977"/>
      <c r="BM146" s="977"/>
      <c r="BN146" s="977"/>
      <c r="BO146" s="431"/>
      <c r="BP146" s="432"/>
      <c r="BQ146" s="960"/>
      <c r="BR146" s="961"/>
      <c r="BS146" s="961"/>
      <c r="BT146" s="961"/>
      <c r="BU146" s="961"/>
      <c r="BV146" s="961"/>
      <c r="BW146" s="961"/>
      <c r="BX146" s="961"/>
      <c r="BY146" s="961"/>
      <c r="BZ146" s="961"/>
      <c r="CA146" s="961"/>
      <c r="CB146" s="961"/>
      <c r="CC146" s="961"/>
      <c r="CD146" s="961"/>
      <c r="CE146" s="961"/>
      <c r="CF146" s="961"/>
      <c r="CG146" s="961"/>
      <c r="CH146" s="961"/>
      <c r="CI146" s="961"/>
      <c r="CJ146" s="961"/>
      <c r="CK146" s="961"/>
      <c r="CL146" s="961"/>
      <c r="CM146" s="961"/>
      <c r="CN146" s="961"/>
      <c r="CO146" s="961"/>
      <c r="CP146" s="961"/>
      <c r="CQ146" s="961"/>
      <c r="CR146" s="961"/>
      <c r="CS146" s="961"/>
      <c r="CT146" s="961"/>
      <c r="CU146" s="961"/>
      <c r="CV146" s="962"/>
      <c r="CW146" s="120"/>
      <c r="CX146" s="968"/>
      <c r="CY146" s="969"/>
      <c r="CZ146" s="974"/>
      <c r="DA146" s="974"/>
      <c r="DB146" s="974"/>
      <c r="DC146" s="974"/>
      <c r="DD146" s="974"/>
      <c r="DE146" s="974"/>
      <c r="DF146" s="974"/>
      <c r="DG146" s="974"/>
      <c r="DH146" s="975"/>
      <c r="DI146" s="975"/>
      <c r="DJ146" s="976"/>
    </row>
    <row r="147" spans="1:115" ht="8.25" customHeight="1">
      <c r="A147" s="29"/>
      <c r="B147" s="29"/>
      <c r="C147" s="29"/>
      <c r="D147" s="996"/>
      <c r="E147" s="997"/>
      <c r="F147" s="998"/>
      <c r="G147" s="1042"/>
      <c r="H147" s="1043"/>
      <c r="I147" s="1043"/>
      <c r="J147" s="1043"/>
      <c r="K147" s="905">
        <f>'保険料計算シート（非表示）'!D26</f>
        <v>0</v>
      </c>
      <c r="L147" s="906"/>
      <c r="M147" s="906"/>
      <c r="N147" s="906"/>
      <c r="O147" s="906"/>
      <c r="P147" s="906"/>
      <c r="Q147" s="906"/>
      <c r="R147" s="906"/>
      <c r="S147" s="906"/>
      <c r="T147" s="906"/>
      <c r="U147" s="906"/>
      <c r="V147" s="906"/>
      <c r="W147" s="385"/>
      <c r="X147" s="332"/>
      <c r="Y147" s="905">
        <f>'保険料計算シート（非表示）'!E26</f>
        <v>0</v>
      </c>
      <c r="Z147" s="906"/>
      <c r="AA147" s="906"/>
      <c r="AB147" s="906"/>
      <c r="AC147" s="906"/>
      <c r="AD147" s="906"/>
      <c r="AE147" s="906"/>
      <c r="AF147" s="906"/>
      <c r="AG147" s="906"/>
      <c r="AH147" s="906"/>
      <c r="AI147" s="906"/>
      <c r="AJ147" s="906"/>
      <c r="AK147" s="385"/>
      <c r="AL147" s="332"/>
      <c r="AM147" s="905">
        <f>'保険料計算シート（非表示）'!J26</f>
        <v>0</v>
      </c>
      <c r="AN147" s="906"/>
      <c r="AO147" s="906"/>
      <c r="AP147" s="906"/>
      <c r="AQ147" s="906"/>
      <c r="AR147" s="906"/>
      <c r="AS147" s="906"/>
      <c r="AT147" s="906"/>
      <c r="AU147" s="906"/>
      <c r="AV147" s="906"/>
      <c r="AW147" s="906"/>
      <c r="AX147" s="906"/>
      <c r="AY147" s="385"/>
      <c r="AZ147" s="332"/>
      <c r="BA147" s="93"/>
      <c r="BB147" s="225"/>
      <c r="BC147" s="492"/>
      <c r="BD147" s="487"/>
      <c r="BE147" s="487"/>
      <c r="BF147" s="977"/>
      <c r="BG147" s="977"/>
      <c r="BH147" s="977"/>
      <c r="BI147" s="977"/>
      <c r="BJ147" s="977"/>
      <c r="BK147" s="977"/>
      <c r="BL147" s="977"/>
      <c r="BM147" s="977"/>
      <c r="BN147" s="977"/>
      <c r="BO147" s="431"/>
      <c r="BP147" s="432"/>
      <c r="BQ147" s="960"/>
      <c r="BR147" s="961"/>
      <c r="BS147" s="961"/>
      <c r="BT147" s="961"/>
      <c r="BU147" s="961"/>
      <c r="BV147" s="961"/>
      <c r="BW147" s="961"/>
      <c r="BX147" s="961"/>
      <c r="BY147" s="961"/>
      <c r="BZ147" s="961"/>
      <c r="CA147" s="961"/>
      <c r="CB147" s="961"/>
      <c r="CC147" s="961"/>
      <c r="CD147" s="961"/>
      <c r="CE147" s="961"/>
      <c r="CF147" s="961"/>
      <c r="CG147" s="961"/>
      <c r="CH147" s="961"/>
      <c r="CI147" s="961"/>
      <c r="CJ147" s="961"/>
      <c r="CK147" s="961"/>
      <c r="CL147" s="961"/>
      <c r="CM147" s="961"/>
      <c r="CN147" s="961"/>
      <c r="CO147" s="961"/>
      <c r="CP147" s="961"/>
      <c r="CQ147" s="961"/>
      <c r="CR147" s="961"/>
      <c r="CS147" s="961"/>
      <c r="CT147" s="961"/>
      <c r="CU147" s="961"/>
      <c r="CV147" s="962"/>
      <c r="CW147" s="120"/>
      <c r="CX147" s="435"/>
      <c r="CY147" s="436"/>
      <c r="CZ147" s="437"/>
      <c r="DA147" s="437"/>
      <c r="DB147" s="437"/>
      <c r="DC147" s="437"/>
      <c r="DD147" s="437"/>
      <c r="DE147" s="437"/>
      <c r="DF147" s="437"/>
      <c r="DG147" s="437"/>
      <c r="DH147" s="436"/>
      <c r="DI147" s="436"/>
      <c r="DJ147" s="438"/>
    </row>
    <row r="148" spans="1:115" ht="8.25" customHeight="1">
      <c r="A148" s="29"/>
      <c r="B148" s="29"/>
      <c r="C148" s="29"/>
      <c r="D148" s="996"/>
      <c r="E148" s="997"/>
      <c r="F148" s="998"/>
      <c r="G148" s="1042"/>
      <c r="H148" s="1043"/>
      <c r="I148" s="1043"/>
      <c r="J148" s="1043"/>
      <c r="K148" s="905"/>
      <c r="L148" s="906"/>
      <c r="M148" s="906"/>
      <c r="N148" s="906"/>
      <c r="O148" s="906"/>
      <c r="P148" s="906"/>
      <c r="Q148" s="906"/>
      <c r="R148" s="906"/>
      <c r="S148" s="906"/>
      <c r="T148" s="906"/>
      <c r="U148" s="906"/>
      <c r="V148" s="906"/>
      <c r="W148" s="930" t="s">
        <v>323</v>
      </c>
      <c r="X148" s="932"/>
      <c r="Y148" s="905"/>
      <c r="Z148" s="906"/>
      <c r="AA148" s="906"/>
      <c r="AB148" s="906"/>
      <c r="AC148" s="906"/>
      <c r="AD148" s="906"/>
      <c r="AE148" s="906"/>
      <c r="AF148" s="906"/>
      <c r="AG148" s="906"/>
      <c r="AH148" s="906"/>
      <c r="AI148" s="906"/>
      <c r="AJ148" s="906"/>
      <c r="AK148" s="930" t="s">
        <v>323</v>
      </c>
      <c r="AL148" s="932"/>
      <c r="AM148" s="905"/>
      <c r="AN148" s="906"/>
      <c r="AO148" s="906"/>
      <c r="AP148" s="906"/>
      <c r="AQ148" s="906"/>
      <c r="AR148" s="906"/>
      <c r="AS148" s="906"/>
      <c r="AT148" s="906"/>
      <c r="AU148" s="906"/>
      <c r="AV148" s="906"/>
      <c r="AW148" s="906"/>
      <c r="AX148" s="906"/>
      <c r="AY148" s="930" t="s">
        <v>28</v>
      </c>
      <c r="AZ148" s="932"/>
      <c r="BA148" s="93"/>
      <c r="BB148" s="225"/>
      <c r="BC148" s="493"/>
      <c r="BD148" s="433"/>
      <c r="BE148" s="431"/>
      <c r="BF148" s="977"/>
      <c r="BG148" s="977"/>
      <c r="BH148" s="977"/>
      <c r="BI148" s="977"/>
      <c r="BJ148" s="977"/>
      <c r="BK148" s="977"/>
      <c r="BL148" s="977"/>
      <c r="BM148" s="977"/>
      <c r="BN148" s="977"/>
      <c r="BO148" s="431"/>
      <c r="BP148" s="432"/>
      <c r="BQ148" s="960"/>
      <c r="BR148" s="961"/>
      <c r="BS148" s="961"/>
      <c r="BT148" s="961"/>
      <c r="BU148" s="961"/>
      <c r="BV148" s="961"/>
      <c r="BW148" s="961"/>
      <c r="BX148" s="961"/>
      <c r="BY148" s="961"/>
      <c r="BZ148" s="961"/>
      <c r="CA148" s="961"/>
      <c r="CB148" s="961"/>
      <c r="CC148" s="961"/>
      <c r="CD148" s="961"/>
      <c r="CE148" s="961"/>
      <c r="CF148" s="961"/>
      <c r="CG148" s="961"/>
      <c r="CH148" s="961"/>
      <c r="CI148" s="961"/>
      <c r="CJ148" s="961"/>
      <c r="CK148" s="961"/>
      <c r="CL148" s="961"/>
      <c r="CM148" s="961"/>
      <c r="CN148" s="961"/>
      <c r="CO148" s="961"/>
      <c r="CP148" s="961"/>
      <c r="CQ148" s="961"/>
      <c r="CR148" s="961"/>
      <c r="CS148" s="961"/>
      <c r="CT148" s="961"/>
      <c r="CU148" s="961"/>
      <c r="CV148" s="962"/>
      <c r="CW148" s="120"/>
      <c r="CX148" s="340"/>
      <c r="CY148" s="439"/>
      <c r="CZ148" s="356"/>
      <c r="DA148" s="440"/>
      <c r="DB148" s="440"/>
      <c r="DC148" s="440"/>
      <c r="DD148" s="440"/>
      <c r="DE148" s="440"/>
      <c r="DF148" s="440"/>
      <c r="DG148" s="440"/>
      <c r="DH148" s="356"/>
      <c r="DI148" s="356"/>
      <c r="DJ148" s="441"/>
    </row>
    <row r="149" spans="1:115" ht="8.25" customHeight="1">
      <c r="A149" s="29"/>
      <c r="B149" s="29"/>
      <c r="C149" s="29"/>
      <c r="D149" s="996"/>
      <c r="E149" s="997"/>
      <c r="F149" s="998"/>
      <c r="G149" s="1044"/>
      <c r="H149" s="1045"/>
      <c r="I149" s="1045"/>
      <c r="J149" s="1045"/>
      <c r="K149" s="907"/>
      <c r="L149" s="908"/>
      <c r="M149" s="908"/>
      <c r="N149" s="908"/>
      <c r="O149" s="908"/>
      <c r="P149" s="908"/>
      <c r="Q149" s="908"/>
      <c r="R149" s="908"/>
      <c r="S149" s="908"/>
      <c r="T149" s="908"/>
      <c r="U149" s="908"/>
      <c r="V149" s="908"/>
      <c r="W149" s="931"/>
      <c r="X149" s="933"/>
      <c r="Y149" s="905"/>
      <c r="Z149" s="906"/>
      <c r="AA149" s="906"/>
      <c r="AB149" s="906"/>
      <c r="AC149" s="906"/>
      <c r="AD149" s="906"/>
      <c r="AE149" s="906"/>
      <c r="AF149" s="906"/>
      <c r="AG149" s="906"/>
      <c r="AH149" s="906"/>
      <c r="AI149" s="906"/>
      <c r="AJ149" s="906"/>
      <c r="AK149" s="930"/>
      <c r="AL149" s="932"/>
      <c r="AM149" s="907"/>
      <c r="AN149" s="908"/>
      <c r="AO149" s="908"/>
      <c r="AP149" s="908"/>
      <c r="AQ149" s="908"/>
      <c r="AR149" s="908"/>
      <c r="AS149" s="908"/>
      <c r="AT149" s="908"/>
      <c r="AU149" s="908"/>
      <c r="AV149" s="908"/>
      <c r="AW149" s="908"/>
      <c r="AX149" s="908"/>
      <c r="AY149" s="931"/>
      <c r="AZ149" s="933"/>
      <c r="BA149" s="93"/>
      <c r="BB149" s="225"/>
      <c r="BC149" s="493"/>
      <c r="BD149" s="433"/>
      <c r="BE149" s="431"/>
      <c r="BF149" s="977"/>
      <c r="BG149" s="977"/>
      <c r="BH149" s="977"/>
      <c r="BI149" s="977"/>
      <c r="BJ149" s="977"/>
      <c r="BK149" s="977"/>
      <c r="BL149" s="977"/>
      <c r="BM149" s="977"/>
      <c r="BN149" s="977"/>
      <c r="BO149" s="431"/>
      <c r="BP149" s="432"/>
      <c r="BQ149" s="960"/>
      <c r="BR149" s="961"/>
      <c r="BS149" s="961"/>
      <c r="BT149" s="961"/>
      <c r="BU149" s="961"/>
      <c r="BV149" s="961"/>
      <c r="BW149" s="961"/>
      <c r="BX149" s="961"/>
      <c r="BY149" s="961"/>
      <c r="BZ149" s="961"/>
      <c r="CA149" s="961"/>
      <c r="CB149" s="961"/>
      <c r="CC149" s="961"/>
      <c r="CD149" s="961"/>
      <c r="CE149" s="961"/>
      <c r="CF149" s="961"/>
      <c r="CG149" s="961"/>
      <c r="CH149" s="961"/>
      <c r="CI149" s="961"/>
      <c r="CJ149" s="961"/>
      <c r="CK149" s="961"/>
      <c r="CL149" s="961"/>
      <c r="CM149" s="961"/>
      <c r="CN149" s="961"/>
      <c r="CO149" s="961"/>
      <c r="CP149" s="961"/>
      <c r="CQ149" s="961"/>
      <c r="CR149" s="961"/>
      <c r="CS149" s="961"/>
      <c r="CT149" s="961"/>
      <c r="CU149" s="961"/>
      <c r="CV149" s="962"/>
      <c r="CW149" s="120"/>
      <c r="CX149" s="1034">
        <v>24</v>
      </c>
      <c r="CY149" s="1035"/>
      <c r="CZ149" s="1036" t="s">
        <v>321</v>
      </c>
      <c r="DA149" s="1037"/>
      <c r="DB149" s="1037"/>
      <c r="DC149" s="1037"/>
      <c r="DD149" s="1037"/>
      <c r="DE149" s="1037"/>
      <c r="DF149" s="1037"/>
      <c r="DG149" s="1037"/>
      <c r="DH149" s="1038"/>
      <c r="DI149" s="1038"/>
      <c r="DJ149" s="1039"/>
    </row>
    <row r="150" spans="1:115" ht="12" customHeight="1" thickBot="1">
      <c r="A150" s="29"/>
      <c r="B150" s="29"/>
      <c r="C150" s="29"/>
      <c r="D150" s="996"/>
      <c r="E150" s="997"/>
      <c r="F150" s="998"/>
      <c r="G150" s="1040" t="s">
        <v>70</v>
      </c>
      <c r="H150" s="1041"/>
      <c r="I150" s="1041"/>
      <c r="J150" s="1041"/>
      <c r="K150" s="949" t="s">
        <v>372</v>
      </c>
      <c r="L150" s="950"/>
      <c r="M150" s="950"/>
      <c r="N150" s="950"/>
      <c r="O150" s="950"/>
      <c r="P150" s="950"/>
      <c r="Q150" s="950"/>
      <c r="R150" s="950"/>
      <c r="S150" s="950"/>
      <c r="T150" s="950"/>
      <c r="U150" s="950"/>
      <c r="V150" s="330"/>
      <c r="W150" s="330"/>
      <c r="X150" s="330"/>
      <c r="Y150" s="866"/>
      <c r="Z150" s="1027"/>
      <c r="AA150" s="1027"/>
      <c r="AB150" s="1027"/>
      <c r="AC150" s="1027"/>
      <c r="AD150" s="1027"/>
      <c r="AE150" s="1027"/>
      <c r="AF150" s="1027"/>
      <c r="AG150" s="1027"/>
      <c r="AH150" s="1027"/>
      <c r="AI150" s="1027"/>
      <c r="AJ150" s="1028"/>
      <c r="AK150" s="1028"/>
      <c r="AL150" s="1029"/>
      <c r="AM150" s="866" t="s">
        <v>373</v>
      </c>
      <c r="AN150" s="867"/>
      <c r="AO150" s="867"/>
      <c r="AP150" s="867"/>
      <c r="AQ150" s="867"/>
      <c r="AR150" s="867"/>
      <c r="AS150" s="867"/>
      <c r="AT150" s="867"/>
      <c r="AU150" s="867"/>
      <c r="AV150" s="867"/>
      <c r="AW150" s="868"/>
      <c r="AX150" s="868"/>
      <c r="AY150" s="868"/>
      <c r="AZ150" s="869"/>
      <c r="BA150" s="93"/>
      <c r="BB150" s="225"/>
      <c r="BC150" s="494"/>
      <c r="BD150" s="495"/>
      <c r="BE150" s="495"/>
      <c r="BF150" s="495"/>
      <c r="BG150" s="495"/>
      <c r="BH150" s="495"/>
      <c r="BI150" s="495"/>
      <c r="BJ150" s="495"/>
      <c r="BK150" s="495"/>
      <c r="BL150" s="495"/>
      <c r="BM150" s="495"/>
      <c r="BN150" s="495"/>
      <c r="BO150" s="495"/>
      <c r="BP150" s="496"/>
      <c r="BQ150" s="963"/>
      <c r="BR150" s="964"/>
      <c r="BS150" s="964"/>
      <c r="BT150" s="964"/>
      <c r="BU150" s="964"/>
      <c r="BV150" s="964"/>
      <c r="BW150" s="964"/>
      <c r="BX150" s="964"/>
      <c r="BY150" s="964"/>
      <c r="BZ150" s="964"/>
      <c r="CA150" s="964"/>
      <c r="CB150" s="964"/>
      <c r="CC150" s="964"/>
      <c r="CD150" s="964"/>
      <c r="CE150" s="964"/>
      <c r="CF150" s="964"/>
      <c r="CG150" s="964"/>
      <c r="CH150" s="964"/>
      <c r="CI150" s="964"/>
      <c r="CJ150" s="964"/>
      <c r="CK150" s="964"/>
      <c r="CL150" s="964"/>
      <c r="CM150" s="964"/>
      <c r="CN150" s="964"/>
      <c r="CO150" s="964"/>
      <c r="CP150" s="964"/>
      <c r="CQ150" s="964"/>
      <c r="CR150" s="964"/>
      <c r="CS150" s="964"/>
      <c r="CT150" s="964"/>
      <c r="CU150" s="964"/>
      <c r="CV150" s="965"/>
      <c r="CW150" s="120"/>
      <c r="CX150" s="968"/>
      <c r="CY150" s="969"/>
      <c r="CZ150" s="974"/>
      <c r="DA150" s="974"/>
      <c r="DB150" s="974"/>
      <c r="DC150" s="974"/>
      <c r="DD150" s="974"/>
      <c r="DE150" s="974"/>
      <c r="DF150" s="974"/>
      <c r="DG150" s="974"/>
      <c r="DH150" s="975"/>
      <c r="DI150" s="975"/>
      <c r="DJ150" s="976"/>
    </row>
    <row r="151" spans="1:115" ht="4.5" customHeight="1" thickTop="1">
      <c r="A151" s="29"/>
      <c r="B151" s="29"/>
      <c r="C151" s="29"/>
      <c r="D151" s="996"/>
      <c r="E151" s="997"/>
      <c r="F151" s="998"/>
      <c r="G151" s="1042"/>
      <c r="H151" s="1043"/>
      <c r="I151" s="1043"/>
      <c r="J151" s="1043"/>
      <c r="K151" s="951"/>
      <c r="L151" s="952"/>
      <c r="M151" s="952"/>
      <c r="N151" s="952"/>
      <c r="O151" s="952"/>
      <c r="P151" s="952"/>
      <c r="Q151" s="952"/>
      <c r="R151" s="952"/>
      <c r="S151" s="952"/>
      <c r="T151" s="952"/>
      <c r="U151" s="952"/>
      <c r="V151" s="385"/>
      <c r="W151" s="385"/>
      <c r="X151" s="488"/>
      <c r="Y151" s="1030"/>
      <c r="Z151" s="1031"/>
      <c r="AA151" s="1031"/>
      <c r="AB151" s="1031"/>
      <c r="AC151" s="1031"/>
      <c r="AD151" s="1031"/>
      <c r="AE151" s="1031"/>
      <c r="AF151" s="1031"/>
      <c r="AG151" s="1031"/>
      <c r="AH151" s="1031"/>
      <c r="AI151" s="1031"/>
      <c r="AJ151" s="1032"/>
      <c r="AK151" s="1032"/>
      <c r="AL151" s="1033"/>
      <c r="AM151" s="870"/>
      <c r="AN151" s="871"/>
      <c r="AO151" s="871"/>
      <c r="AP151" s="871"/>
      <c r="AQ151" s="871"/>
      <c r="AR151" s="871"/>
      <c r="AS151" s="871"/>
      <c r="AT151" s="871"/>
      <c r="AU151" s="871"/>
      <c r="AV151" s="871"/>
      <c r="AW151" s="872"/>
      <c r="AX151" s="872"/>
      <c r="AY151" s="872"/>
      <c r="AZ151" s="873"/>
      <c r="BA151" s="93"/>
      <c r="BB151" s="93"/>
      <c r="BC151" s="120"/>
      <c r="BD151" s="120"/>
      <c r="BE151" s="120"/>
      <c r="BF151" s="121"/>
      <c r="BG151" s="121"/>
      <c r="BH151" s="121"/>
      <c r="BI151" s="121"/>
      <c r="BJ151" s="121"/>
      <c r="BK151" s="121"/>
      <c r="BL151" s="121"/>
      <c r="BM151" s="121"/>
      <c r="BN151" s="121"/>
      <c r="BO151" s="121"/>
      <c r="BP151" s="121"/>
      <c r="BQ151" s="121"/>
      <c r="BR151" s="121"/>
      <c r="BS151" s="121"/>
      <c r="BT151" s="121"/>
      <c r="BU151" s="121"/>
      <c r="BV151" s="121"/>
      <c r="BW151" s="121"/>
      <c r="BX151" s="121"/>
      <c r="BY151" s="121"/>
      <c r="BZ151" s="121"/>
      <c r="CA151" s="121"/>
      <c r="CB151" s="121"/>
      <c r="CC151" s="121"/>
      <c r="CD151" s="121"/>
      <c r="CE151" s="121"/>
      <c r="CF151" s="121"/>
      <c r="CG151" s="121"/>
      <c r="CH151" s="121"/>
      <c r="CI151" s="121"/>
      <c r="CJ151" s="121"/>
      <c r="CK151" s="121"/>
      <c r="CL151" s="121"/>
      <c r="CM151" s="121"/>
      <c r="CN151" s="121"/>
      <c r="CO151" s="121"/>
      <c r="CP151" s="121"/>
      <c r="CQ151" s="121"/>
      <c r="CR151" s="121"/>
      <c r="CS151" s="121"/>
      <c r="CT151" s="121"/>
      <c r="CU151" s="121"/>
      <c r="CV151" s="121"/>
      <c r="CW151" s="121"/>
      <c r="CX151" s="1046" t="s">
        <v>375</v>
      </c>
      <c r="CY151" s="1047"/>
      <c r="CZ151" s="1047"/>
      <c r="DA151" s="1047"/>
      <c r="DB151" s="1047"/>
      <c r="DC151" s="1047"/>
      <c r="DD151" s="1047"/>
      <c r="DE151" s="1047"/>
      <c r="DF151" s="1047"/>
      <c r="DG151" s="1047"/>
      <c r="DH151" s="1047"/>
      <c r="DI151" s="1047"/>
      <c r="DJ151" s="1048"/>
      <c r="DK151" s="409"/>
    </row>
    <row r="152" spans="1:115" ht="8.25" customHeight="1">
      <c r="A152" s="29"/>
      <c r="B152" s="29"/>
      <c r="C152" s="29"/>
      <c r="D152" s="996"/>
      <c r="E152" s="997"/>
      <c r="F152" s="998"/>
      <c r="G152" s="1042"/>
      <c r="H152" s="1043"/>
      <c r="I152" s="1043"/>
      <c r="J152" s="1043"/>
      <c r="K152" s="951"/>
      <c r="L152" s="952"/>
      <c r="M152" s="952"/>
      <c r="N152" s="952"/>
      <c r="O152" s="952"/>
      <c r="P152" s="952"/>
      <c r="Q152" s="952"/>
      <c r="R152" s="952"/>
      <c r="S152" s="952"/>
      <c r="T152" s="952"/>
      <c r="U152" s="952"/>
      <c r="V152" s="385"/>
      <c r="W152" s="385"/>
      <c r="X152" s="488"/>
      <c r="Y152" s="1030"/>
      <c r="Z152" s="1031"/>
      <c r="AA152" s="1031"/>
      <c r="AB152" s="1031"/>
      <c r="AC152" s="1031"/>
      <c r="AD152" s="1031"/>
      <c r="AE152" s="1031"/>
      <c r="AF152" s="1031"/>
      <c r="AG152" s="1031"/>
      <c r="AH152" s="1031"/>
      <c r="AI152" s="1031"/>
      <c r="AJ152" s="1032"/>
      <c r="AK152" s="1032"/>
      <c r="AL152" s="1033"/>
      <c r="AM152" s="870"/>
      <c r="AN152" s="871"/>
      <c r="AO152" s="871"/>
      <c r="AP152" s="871"/>
      <c r="AQ152" s="871"/>
      <c r="AR152" s="871"/>
      <c r="AS152" s="871"/>
      <c r="AT152" s="871"/>
      <c r="AU152" s="871"/>
      <c r="AV152" s="871"/>
      <c r="AW152" s="872"/>
      <c r="AX152" s="872"/>
      <c r="AY152" s="872"/>
      <c r="AZ152" s="873"/>
      <c r="BA152" s="29"/>
      <c r="BB152" s="29"/>
      <c r="BC152" s="448"/>
      <c r="BD152" s="343"/>
      <c r="BE152" s="344"/>
      <c r="BF152" s="903" t="s">
        <v>74</v>
      </c>
      <c r="BG152" s="862"/>
      <c r="BH152" s="862"/>
      <c r="BI152" s="862"/>
      <c r="BJ152" s="862"/>
      <c r="BK152" s="862"/>
      <c r="BL152" s="386"/>
      <c r="BM152" s="386"/>
      <c r="BN152" s="386"/>
      <c r="BO152" s="386"/>
      <c r="BP152" s="386"/>
      <c r="BQ152" s="386"/>
      <c r="BR152" s="386"/>
      <c r="BS152" s="349"/>
      <c r="BT152" s="903" t="s">
        <v>76</v>
      </c>
      <c r="BU152" s="862"/>
      <c r="BV152" s="862"/>
      <c r="BW152" s="862"/>
      <c r="BX152" s="862"/>
      <c r="BY152" s="862"/>
      <c r="BZ152" s="386"/>
      <c r="CA152" s="386"/>
      <c r="CB152" s="386"/>
      <c r="CC152" s="386"/>
      <c r="CD152" s="386"/>
      <c r="CE152" s="386"/>
      <c r="CF152" s="386"/>
      <c r="CG152" s="386"/>
      <c r="CH152" s="386"/>
      <c r="CI152" s="386"/>
      <c r="CJ152" s="386"/>
      <c r="CK152" s="386"/>
      <c r="CL152" s="386"/>
      <c r="CM152" s="386"/>
      <c r="CN152" s="386"/>
      <c r="CO152" s="386"/>
      <c r="CP152" s="386"/>
      <c r="CQ152" s="386"/>
      <c r="CR152" s="386"/>
      <c r="CS152" s="386"/>
      <c r="CT152" s="386"/>
      <c r="CU152" s="386"/>
      <c r="CV152" s="349"/>
      <c r="CW152" s="92"/>
      <c r="CX152" s="1049"/>
      <c r="CY152" s="1050"/>
      <c r="CZ152" s="1050"/>
      <c r="DA152" s="1050"/>
      <c r="DB152" s="1050"/>
      <c r="DC152" s="1050"/>
      <c r="DD152" s="1050"/>
      <c r="DE152" s="1050"/>
      <c r="DF152" s="1050"/>
      <c r="DG152" s="1050"/>
      <c r="DH152" s="1050"/>
      <c r="DI152" s="1050"/>
      <c r="DJ152" s="1051"/>
      <c r="DK152" s="409"/>
    </row>
    <row r="153" spans="1:115" ht="8.25" customHeight="1">
      <c r="A153" s="29"/>
      <c r="B153" s="29"/>
      <c r="C153" s="29"/>
      <c r="D153" s="996"/>
      <c r="E153" s="997"/>
      <c r="F153" s="998"/>
      <c r="G153" s="1042"/>
      <c r="H153" s="1043"/>
      <c r="I153" s="1043"/>
      <c r="J153" s="1043"/>
      <c r="K153" s="905">
        <f>'保険料計算シート（非表示）'!D27</f>
        <v>0</v>
      </c>
      <c r="L153" s="906"/>
      <c r="M153" s="906"/>
      <c r="N153" s="906"/>
      <c r="O153" s="906"/>
      <c r="P153" s="906"/>
      <c r="Q153" s="906"/>
      <c r="R153" s="906"/>
      <c r="S153" s="906"/>
      <c r="T153" s="906"/>
      <c r="U153" s="906"/>
      <c r="V153" s="906"/>
      <c r="W153" s="385"/>
      <c r="X153" s="488"/>
      <c r="Y153" s="905">
        <f>'保険料計算シート（非表示）'!E27</f>
        <v>0</v>
      </c>
      <c r="Z153" s="906"/>
      <c r="AA153" s="906"/>
      <c r="AB153" s="906"/>
      <c r="AC153" s="906"/>
      <c r="AD153" s="906"/>
      <c r="AE153" s="906"/>
      <c r="AF153" s="906"/>
      <c r="AG153" s="906"/>
      <c r="AH153" s="906"/>
      <c r="AI153" s="906"/>
      <c r="AJ153" s="906"/>
      <c r="AK153" s="488"/>
      <c r="AL153" s="332"/>
      <c r="AM153" s="906">
        <f>'保険料計算シート（非表示）'!J27</f>
        <v>0</v>
      </c>
      <c r="AN153" s="906"/>
      <c r="AO153" s="906"/>
      <c r="AP153" s="906"/>
      <c r="AQ153" s="906"/>
      <c r="AR153" s="906"/>
      <c r="AS153" s="906"/>
      <c r="AT153" s="906"/>
      <c r="AU153" s="906"/>
      <c r="AV153" s="906"/>
      <c r="AW153" s="906"/>
      <c r="AX153" s="906"/>
      <c r="AY153" s="385"/>
      <c r="AZ153" s="332"/>
      <c r="BA153" s="29"/>
      <c r="BB153" s="29"/>
      <c r="BC153" s="336"/>
      <c r="BD153" s="335"/>
      <c r="BE153" s="337"/>
      <c r="BF153" s="904"/>
      <c r="BG153" s="864"/>
      <c r="BH153" s="864"/>
      <c r="BI153" s="864"/>
      <c r="BJ153" s="864"/>
      <c r="BK153" s="864"/>
      <c r="BL153" s="387"/>
      <c r="BM153" s="387"/>
      <c r="BN153" s="387"/>
      <c r="BO153" s="387"/>
      <c r="BP153" s="387"/>
      <c r="BQ153" s="387"/>
      <c r="BR153" s="387"/>
      <c r="BS153" s="352"/>
      <c r="BT153" s="904"/>
      <c r="BU153" s="864"/>
      <c r="BV153" s="864"/>
      <c r="BW153" s="864"/>
      <c r="BX153" s="864"/>
      <c r="BY153" s="864"/>
      <c r="BZ153" s="387"/>
      <c r="CA153" s="387"/>
      <c r="CB153" s="387"/>
      <c r="CC153" s="387"/>
      <c r="CD153" s="387"/>
      <c r="CE153" s="387"/>
      <c r="CF153" s="387"/>
      <c r="CG153" s="387"/>
      <c r="CH153" s="387"/>
      <c r="CI153" s="387"/>
      <c r="CJ153" s="387"/>
      <c r="CK153" s="387"/>
      <c r="CL153" s="387"/>
      <c r="CM153" s="387"/>
      <c r="CN153" s="387"/>
      <c r="CO153" s="387"/>
      <c r="CP153" s="387"/>
      <c r="CQ153" s="387"/>
      <c r="CR153" s="387"/>
      <c r="CS153" s="387"/>
      <c r="CT153" s="387"/>
      <c r="CU153" s="387"/>
      <c r="CV153" s="352"/>
      <c r="CW153" s="92"/>
      <c r="CX153" s="1049"/>
      <c r="CY153" s="1050"/>
      <c r="CZ153" s="1050"/>
      <c r="DA153" s="1050"/>
      <c r="DB153" s="1050"/>
      <c r="DC153" s="1050"/>
      <c r="DD153" s="1050"/>
      <c r="DE153" s="1050"/>
      <c r="DF153" s="1050"/>
      <c r="DG153" s="1050"/>
      <c r="DH153" s="1050"/>
      <c r="DI153" s="1050"/>
      <c r="DJ153" s="1051"/>
      <c r="DK153" s="409"/>
    </row>
    <row r="154" spans="1:115" ht="8.25" customHeight="1">
      <c r="A154" s="29"/>
      <c r="B154" s="29"/>
      <c r="C154" s="29"/>
      <c r="D154" s="996"/>
      <c r="E154" s="997"/>
      <c r="F154" s="998"/>
      <c r="G154" s="1042"/>
      <c r="H154" s="1043"/>
      <c r="I154" s="1043"/>
      <c r="J154" s="1043"/>
      <c r="K154" s="905"/>
      <c r="L154" s="906"/>
      <c r="M154" s="906"/>
      <c r="N154" s="906"/>
      <c r="O154" s="906"/>
      <c r="P154" s="906"/>
      <c r="Q154" s="906"/>
      <c r="R154" s="906"/>
      <c r="S154" s="906"/>
      <c r="T154" s="906"/>
      <c r="U154" s="906"/>
      <c r="V154" s="906"/>
      <c r="W154" s="930" t="s">
        <v>28</v>
      </c>
      <c r="X154" s="930"/>
      <c r="Y154" s="905"/>
      <c r="Z154" s="906"/>
      <c r="AA154" s="906"/>
      <c r="AB154" s="906"/>
      <c r="AC154" s="906"/>
      <c r="AD154" s="906"/>
      <c r="AE154" s="906"/>
      <c r="AF154" s="906"/>
      <c r="AG154" s="906"/>
      <c r="AH154" s="906"/>
      <c r="AI154" s="906"/>
      <c r="AJ154" s="906"/>
      <c r="AK154" s="930" t="s">
        <v>28</v>
      </c>
      <c r="AL154" s="932"/>
      <c r="AM154" s="906"/>
      <c r="AN154" s="906"/>
      <c r="AO154" s="906"/>
      <c r="AP154" s="906"/>
      <c r="AQ154" s="906"/>
      <c r="AR154" s="906"/>
      <c r="AS154" s="906"/>
      <c r="AT154" s="906"/>
      <c r="AU154" s="906"/>
      <c r="AV154" s="906"/>
      <c r="AW154" s="906"/>
      <c r="AX154" s="906"/>
      <c r="AY154" s="930" t="s">
        <v>28</v>
      </c>
      <c r="AZ154" s="932"/>
      <c r="BA154" s="29"/>
      <c r="BB154" s="29"/>
      <c r="BC154" s="336"/>
      <c r="BD154" s="335"/>
      <c r="BE154" s="337"/>
      <c r="BF154" s="397"/>
      <c r="BG154" s="458"/>
      <c r="BH154" s="458"/>
      <c r="BI154" s="458"/>
      <c r="BJ154" s="390"/>
      <c r="BK154" s="390"/>
      <c r="BL154" s="390" t="s">
        <v>332</v>
      </c>
      <c r="BM154" s="459"/>
      <c r="BN154" s="459"/>
      <c r="BO154" s="459"/>
      <c r="BP154" s="387"/>
      <c r="BQ154" s="391"/>
      <c r="BR154" s="391"/>
      <c r="BS154" s="352"/>
      <c r="BT154" s="463"/>
      <c r="BU154" s="391" t="s">
        <v>333</v>
      </c>
      <c r="BV154" s="393"/>
      <c r="BW154" s="393"/>
      <c r="BX154" s="464"/>
      <c r="BY154" s="393"/>
      <c r="BZ154" s="393" t="s">
        <v>334</v>
      </c>
      <c r="CA154" s="464"/>
      <c r="CB154" s="464"/>
      <c r="CC154" s="464"/>
      <c r="CD154" s="464"/>
      <c r="CE154" s="393"/>
      <c r="CF154" s="393"/>
      <c r="CG154" s="390" t="s">
        <v>332</v>
      </c>
      <c r="CH154" s="390"/>
      <c r="CI154" s="459"/>
      <c r="CJ154" s="459"/>
      <c r="CK154" s="459"/>
      <c r="CL154" s="459"/>
      <c r="CM154" s="459"/>
      <c r="CN154" s="390"/>
      <c r="CO154" s="390"/>
      <c r="CP154" s="459"/>
      <c r="CQ154" s="459"/>
      <c r="CR154" s="459"/>
      <c r="CS154" s="459"/>
      <c r="CT154" s="459"/>
      <c r="CU154" s="459"/>
      <c r="CV154" s="465"/>
      <c r="CW154" s="92"/>
      <c r="CX154" s="1049"/>
      <c r="CY154" s="1050"/>
      <c r="CZ154" s="1050"/>
      <c r="DA154" s="1050"/>
      <c r="DB154" s="1050"/>
      <c r="DC154" s="1050"/>
      <c r="DD154" s="1050"/>
      <c r="DE154" s="1050"/>
      <c r="DF154" s="1050"/>
      <c r="DG154" s="1050"/>
      <c r="DH154" s="1050"/>
      <c r="DI154" s="1050"/>
      <c r="DJ154" s="1051"/>
    </row>
    <row r="155" spans="1:115" ht="8.25" customHeight="1">
      <c r="A155" s="29"/>
      <c r="B155" s="29"/>
      <c r="C155" s="29"/>
      <c r="D155" s="999"/>
      <c r="E155" s="1000"/>
      <c r="F155" s="1001"/>
      <c r="G155" s="1044"/>
      <c r="H155" s="1045"/>
      <c r="I155" s="1045"/>
      <c r="J155" s="1045"/>
      <c r="K155" s="907"/>
      <c r="L155" s="908"/>
      <c r="M155" s="908"/>
      <c r="N155" s="908"/>
      <c r="O155" s="908"/>
      <c r="P155" s="908"/>
      <c r="Q155" s="908"/>
      <c r="R155" s="908"/>
      <c r="S155" s="908"/>
      <c r="T155" s="908"/>
      <c r="U155" s="908"/>
      <c r="V155" s="908"/>
      <c r="W155" s="931"/>
      <c r="X155" s="931"/>
      <c r="Y155" s="907"/>
      <c r="Z155" s="908"/>
      <c r="AA155" s="908"/>
      <c r="AB155" s="908"/>
      <c r="AC155" s="908"/>
      <c r="AD155" s="908"/>
      <c r="AE155" s="908"/>
      <c r="AF155" s="908"/>
      <c r="AG155" s="908"/>
      <c r="AH155" s="908"/>
      <c r="AI155" s="908"/>
      <c r="AJ155" s="908"/>
      <c r="AK155" s="931"/>
      <c r="AL155" s="933"/>
      <c r="AM155" s="908"/>
      <c r="AN155" s="908"/>
      <c r="AO155" s="908"/>
      <c r="AP155" s="908"/>
      <c r="AQ155" s="908"/>
      <c r="AR155" s="908"/>
      <c r="AS155" s="908"/>
      <c r="AT155" s="908"/>
      <c r="AU155" s="908"/>
      <c r="AV155" s="908"/>
      <c r="AW155" s="908"/>
      <c r="AX155" s="908"/>
      <c r="AY155" s="931"/>
      <c r="AZ155" s="933"/>
      <c r="BA155" s="29"/>
      <c r="BB155" s="29"/>
      <c r="BC155" s="336"/>
      <c r="BD155" s="335"/>
      <c r="BE155" s="337"/>
      <c r="BF155" s="397"/>
      <c r="BG155" s="458"/>
      <c r="BH155" s="458"/>
      <c r="BI155" s="458"/>
      <c r="BJ155" s="390"/>
      <c r="BK155" s="390"/>
      <c r="BL155" s="459"/>
      <c r="BM155" s="459"/>
      <c r="BN155" s="459"/>
      <c r="BO155" s="459"/>
      <c r="BP155" s="387"/>
      <c r="BQ155" s="391"/>
      <c r="BR155" s="391"/>
      <c r="BS155" s="352"/>
      <c r="BT155" s="463"/>
      <c r="BU155" s="387"/>
      <c r="BV155" s="393"/>
      <c r="BW155" s="393"/>
      <c r="BX155" s="464"/>
      <c r="BY155" s="393"/>
      <c r="BZ155" s="393"/>
      <c r="CA155" s="464"/>
      <c r="CB155" s="464"/>
      <c r="CC155" s="464"/>
      <c r="CD155" s="464"/>
      <c r="CE155" s="393"/>
      <c r="CF155" s="393"/>
      <c r="CG155" s="390"/>
      <c r="CH155" s="390"/>
      <c r="CI155" s="459"/>
      <c r="CJ155" s="459"/>
      <c r="CK155" s="459"/>
      <c r="CL155" s="459"/>
      <c r="CM155" s="459"/>
      <c r="CN155" s="390"/>
      <c r="CO155" s="390"/>
      <c r="CP155" s="459"/>
      <c r="CQ155" s="459"/>
      <c r="CR155" s="459"/>
      <c r="CS155" s="459"/>
      <c r="CT155" s="459"/>
      <c r="CU155" s="459"/>
      <c r="CV155" s="465"/>
      <c r="CW155" s="92"/>
      <c r="CX155" s="1052"/>
      <c r="CY155" s="1053"/>
      <c r="CZ155" s="1053"/>
      <c r="DA155" s="1053"/>
      <c r="DB155" s="1053"/>
      <c r="DC155" s="1053"/>
      <c r="DD155" s="1053"/>
      <c r="DE155" s="1053"/>
      <c r="DF155" s="1053"/>
      <c r="DG155" s="1053"/>
      <c r="DH155" s="1053"/>
      <c r="DI155" s="1053"/>
      <c r="DJ155" s="1054"/>
    </row>
    <row r="156" spans="1:115" ht="5.25" customHeight="1">
      <c r="A156" s="29"/>
      <c r="B156" s="29"/>
      <c r="C156" s="29"/>
      <c r="D156" s="93"/>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934">
        <v>29</v>
      </c>
      <c r="BD156" s="935"/>
      <c r="BE156" s="936"/>
      <c r="BF156" s="340"/>
      <c r="BG156" s="341"/>
      <c r="BH156" s="341"/>
      <c r="BI156" s="460"/>
      <c r="BJ156" s="461"/>
      <c r="BK156" s="461"/>
      <c r="BL156" s="461"/>
      <c r="BM156" s="395"/>
      <c r="BN156" s="395"/>
      <c r="BO156" s="462"/>
      <c r="BP156" s="462"/>
      <c r="BQ156" s="462"/>
      <c r="BR156" s="462"/>
      <c r="BS156" s="359"/>
      <c r="BT156" s="466"/>
      <c r="BU156" s="392"/>
      <c r="BV156" s="460"/>
      <c r="BW156" s="462"/>
      <c r="BX156" s="460"/>
      <c r="BY156" s="394"/>
      <c r="BZ156" s="394"/>
      <c r="CA156" s="467"/>
      <c r="CB156" s="394"/>
      <c r="CC156" s="394"/>
      <c r="CD156" s="467"/>
      <c r="CE156" s="467"/>
      <c r="CF156" s="467"/>
      <c r="CG156" s="467"/>
      <c r="CH156" s="394"/>
      <c r="CI156" s="394"/>
      <c r="CJ156" s="395"/>
      <c r="CK156" s="395"/>
      <c r="CL156" s="462"/>
      <c r="CM156" s="462"/>
      <c r="CN156" s="462"/>
      <c r="CO156" s="462"/>
      <c r="CP156" s="462"/>
      <c r="CQ156" s="395"/>
      <c r="CR156" s="395"/>
      <c r="CS156" s="462"/>
      <c r="CT156" s="462"/>
      <c r="CU156" s="462"/>
      <c r="CV156" s="468"/>
      <c r="CW156" s="426"/>
      <c r="CX156" s="426"/>
      <c r="CY156" s="426"/>
      <c r="CZ156" s="410"/>
      <c r="DA156" s="410"/>
      <c r="DB156" s="410"/>
      <c r="DC156" s="410"/>
      <c r="DD156" s="410"/>
      <c r="DE156" s="410"/>
      <c r="DF156" s="410"/>
      <c r="DG156" s="410"/>
      <c r="DH156" s="410"/>
      <c r="DI156" s="410"/>
      <c r="DJ156" s="410"/>
      <c r="DK156" s="93"/>
    </row>
    <row r="157" spans="1:115" ht="8.25" customHeight="1">
      <c r="A157" s="29"/>
      <c r="B157" s="29"/>
      <c r="C157" s="29"/>
      <c r="D157" s="444"/>
      <c r="E157" s="937" t="s">
        <v>326</v>
      </c>
      <c r="F157" s="938"/>
      <c r="G157" s="938"/>
      <c r="H157" s="938"/>
      <c r="I157" s="938"/>
      <c r="J157" s="938"/>
      <c r="K157" s="938"/>
      <c r="L157" s="938"/>
      <c r="M157" s="938"/>
      <c r="N157" s="939"/>
      <c r="O157" s="448"/>
      <c r="P157" s="343"/>
      <c r="Q157" s="942" t="s">
        <v>72</v>
      </c>
      <c r="R157" s="942"/>
      <c r="S157" s="942"/>
      <c r="T157" s="942"/>
      <c r="U157" s="942"/>
      <c r="V157" s="942"/>
      <c r="W157" s="942"/>
      <c r="X157" s="942"/>
      <c r="Y157" s="942"/>
      <c r="Z157" s="942"/>
      <c r="AA157" s="942"/>
      <c r="AB157" s="346"/>
      <c r="AC157" s="343"/>
      <c r="AD157" s="344"/>
      <c r="AE157" s="448"/>
      <c r="AF157" s="343"/>
      <c r="AG157" s="343"/>
      <c r="AH157" s="343"/>
      <c r="AI157" s="343"/>
      <c r="AJ157" s="343"/>
      <c r="AK157" s="343"/>
      <c r="AL157" s="343"/>
      <c r="AM157" s="343"/>
      <c r="AN157" s="344"/>
      <c r="AO157" s="448"/>
      <c r="AP157" s="343"/>
      <c r="AQ157" s="945" t="s">
        <v>73</v>
      </c>
      <c r="AR157" s="946"/>
      <c r="AS157" s="946"/>
      <c r="AT157" s="946"/>
      <c r="AU157" s="946"/>
      <c r="AV157" s="946"/>
      <c r="AW157" s="946"/>
      <c r="AX157" s="946"/>
      <c r="AY157" s="946"/>
      <c r="AZ157" s="946"/>
      <c r="BA157" s="946"/>
      <c r="BB157" s="946"/>
      <c r="BC157" s="934"/>
      <c r="BD157" s="935"/>
      <c r="BE157" s="936"/>
      <c r="BF157" s="448"/>
      <c r="BG157" s="858" t="s">
        <v>335</v>
      </c>
      <c r="BH157" s="859"/>
      <c r="BI157" s="859"/>
      <c r="BJ157" s="859"/>
      <c r="BK157" s="859"/>
      <c r="BL157" s="859"/>
      <c r="BM157" s="859"/>
      <c r="BN157" s="859"/>
      <c r="BO157" s="859"/>
      <c r="BP157" s="343"/>
      <c r="BQ157" s="349"/>
      <c r="BR157" s="348"/>
      <c r="BS157" s="912">
        <f>R155</f>
        <v>0</v>
      </c>
      <c r="BT157" s="855"/>
      <c r="BU157" s="855"/>
      <c r="BV157" s="855"/>
      <c r="BW157" s="855"/>
      <c r="BX157" s="855"/>
      <c r="BY157" s="855"/>
      <c r="BZ157" s="855"/>
      <c r="CA157" s="855"/>
      <c r="CB157" s="855"/>
      <c r="CC157" s="855"/>
      <c r="CD157" s="855"/>
      <c r="CE157" s="855"/>
      <c r="CF157" s="855"/>
      <c r="CG157" s="855"/>
      <c r="CH157" s="855"/>
      <c r="CI157" s="855"/>
      <c r="CJ157" s="855"/>
      <c r="CK157" s="855"/>
      <c r="CL157" s="855"/>
      <c r="CM157" s="855"/>
      <c r="CN157" s="855"/>
      <c r="CO157" s="855"/>
      <c r="CP157" s="855"/>
      <c r="CQ157" s="855"/>
      <c r="CR157" s="855"/>
      <c r="CS157" s="855"/>
      <c r="CT157" s="855"/>
      <c r="CU157" s="855"/>
      <c r="CV157" s="855"/>
      <c r="CW157" s="855"/>
      <c r="CX157" s="855"/>
      <c r="CY157" s="855"/>
      <c r="CZ157" s="855"/>
      <c r="DA157" s="855"/>
      <c r="DB157" s="855"/>
      <c r="DC157" s="855"/>
      <c r="DD157" s="855"/>
      <c r="DE157" s="453"/>
      <c r="DF157" s="1"/>
      <c r="DG157" s="1"/>
      <c r="DH157" s="1"/>
      <c r="DI157" s="29"/>
      <c r="DJ157" s="29"/>
    </row>
    <row r="158" spans="1:115" ht="8.25" customHeight="1">
      <c r="A158" s="29"/>
      <c r="B158" s="29"/>
      <c r="C158" s="29"/>
      <c r="D158" s="445"/>
      <c r="E158" s="940"/>
      <c r="F158" s="940"/>
      <c r="G158" s="940"/>
      <c r="H158" s="940"/>
      <c r="I158" s="940"/>
      <c r="J158" s="940"/>
      <c r="K158" s="940"/>
      <c r="L158" s="940"/>
      <c r="M158" s="940"/>
      <c r="N158" s="941"/>
      <c r="O158" s="336"/>
      <c r="P158" s="335"/>
      <c r="Q158" s="943"/>
      <c r="R158" s="943"/>
      <c r="S158" s="943"/>
      <c r="T158" s="943"/>
      <c r="U158" s="943"/>
      <c r="V158" s="943"/>
      <c r="W158" s="943"/>
      <c r="X158" s="943"/>
      <c r="Y158" s="943"/>
      <c r="Z158" s="943"/>
      <c r="AA158" s="943"/>
      <c r="AB158" s="388"/>
      <c r="AC158" s="335"/>
      <c r="AD158" s="337"/>
      <c r="AE158" s="913" t="s">
        <v>327</v>
      </c>
      <c r="AF158" s="914"/>
      <c r="AG158" s="914"/>
      <c r="AH158" s="914"/>
      <c r="AI158" s="914"/>
      <c r="AJ158" s="914"/>
      <c r="AK158" s="914"/>
      <c r="AL158" s="914"/>
      <c r="AM158" s="914"/>
      <c r="AN158" s="915"/>
      <c r="AO158" s="336"/>
      <c r="AP158" s="335"/>
      <c r="AQ158" s="947"/>
      <c r="AR158" s="947"/>
      <c r="AS158" s="947"/>
      <c r="AT158" s="947"/>
      <c r="AU158" s="947"/>
      <c r="AV158" s="947"/>
      <c r="AW158" s="947"/>
      <c r="AX158" s="947"/>
      <c r="AY158" s="947"/>
      <c r="AZ158" s="947"/>
      <c r="BA158" s="947"/>
      <c r="BB158" s="947"/>
      <c r="BC158" s="449"/>
      <c r="BD158" s="353"/>
      <c r="BE158" s="354"/>
      <c r="BF158" s="336"/>
      <c r="BG158" s="860"/>
      <c r="BH158" s="860"/>
      <c r="BI158" s="860"/>
      <c r="BJ158" s="860"/>
      <c r="BK158" s="860"/>
      <c r="BL158" s="860"/>
      <c r="BM158" s="860"/>
      <c r="BN158" s="860"/>
      <c r="BO158" s="860"/>
      <c r="BP158" s="335"/>
      <c r="BQ158" s="352"/>
      <c r="BR158" s="397"/>
      <c r="BS158" s="856"/>
      <c r="BT158" s="856"/>
      <c r="BU158" s="856"/>
      <c r="BV158" s="856"/>
      <c r="BW158" s="856"/>
      <c r="BX158" s="856"/>
      <c r="BY158" s="856"/>
      <c r="BZ158" s="856"/>
      <c r="CA158" s="856"/>
      <c r="CB158" s="856"/>
      <c r="CC158" s="856"/>
      <c r="CD158" s="856"/>
      <c r="CE158" s="856"/>
      <c r="CF158" s="856"/>
      <c r="CG158" s="856"/>
      <c r="CH158" s="856"/>
      <c r="CI158" s="856"/>
      <c r="CJ158" s="856"/>
      <c r="CK158" s="856"/>
      <c r="CL158" s="856"/>
      <c r="CM158" s="856"/>
      <c r="CN158" s="856"/>
      <c r="CO158" s="856"/>
      <c r="CP158" s="856"/>
      <c r="CQ158" s="856"/>
      <c r="CR158" s="856"/>
      <c r="CS158" s="856"/>
      <c r="CT158" s="856"/>
      <c r="CU158" s="856"/>
      <c r="CV158" s="856"/>
      <c r="CW158" s="856"/>
      <c r="CX158" s="856"/>
      <c r="CY158" s="856"/>
      <c r="CZ158" s="856"/>
      <c r="DA158" s="856"/>
      <c r="DB158" s="856"/>
      <c r="DC158" s="856"/>
      <c r="DD158" s="856"/>
      <c r="DE158" s="454"/>
      <c r="DF158" s="1"/>
      <c r="DG158" s="1"/>
      <c r="DH158" s="1"/>
      <c r="DI158" s="29"/>
      <c r="DJ158" s="29"/>
    </row>
    <row r="159" spans="1:115" ht="8.25" customHeight="1">
      <c r="A159" s="29"/>
      <c r="B159" s="29"/>
      <c r="C159" s="29"/>
      <c r="D159" s="446"/>
      <c r="E159" s="917" t="s">
        <v>99</v>
      </c>
      <c r="F159" s="917"/>
      <c r="G159" s="917"/>
      <c r="H159" s="917"/>
      <c r="I159" s="917"/>
      <c r="J159" s="917"/>
      <c r="K159" s="917"/>
      <c r="L159" s="917"/>
      <c r="M159" s="917"/>
      <c r="N159" s="338"/>
      <c r="O159" s="336"/>
      <c r="P159" s="335"/>
      <c r="Q159" s="943"/>
      <c r="R159" s="943"/>
      <c r="S159" s="943"/>
      <c r="T159" s="943"/>
      <c r="U159" s="943"/>
      <c r="V159" s="943"/>
      <c r="W159" s="943"/>
      <c r="X159" s="943"/>
      <c r="Y159" s="943"/>
      <c r="Z159" s="943"/>
      <c r="AA159" s="943"/>
      <c r="AB159" s="388"/>
      <c r="AC159" s="335"/>
      <c r="AD159" s="337"/>
      <c r="AE159" s="916"/>
      <c r="AF159" s="914"/>
      <c r="AG159" s="914"/>
      <c r="AH159" s="914"/>
      <c r="AI159" s="914"/>
      <c r="AJ159" s="914"/>
      <c r="AK159" s="914"/>
      <c r="AL159" s="914"/>
      <c r="AM159" s="914"/>
      <c r="AN159" s="915"/>
      <c r="AO159" s="336"/>
      <c r="AP159" s="335"/>
      <c r="AQ159" s="947"/>
      <c r="AR159" s="947"/>
      <c r="AS159" s="947"/>
      <c r="AT159" s="947"/>
      <c r="AU159" s="947"/>
      <c r="AV159" s="947"/>
      <c r="AW159" s="947"/>
      <c r="AX159" s="947"/>
      <c r="AY159" s="947"/>
      <c r="AZ159" s="947"/>
      <c r="BA159" s="947"/>
      <c r="BB159" s="947"/>
      <c r="BC159" s="851" t="s">
        <v>331</v>
      </c>
      <c r="BD159" s="919"/>
      <c r="BE159" s="920"/>
      <c r="BF159" s="336"/>
      <c r="BG159" s="860"/>
      <c r="BH159" s="860"/>
      <c r="BI159" s="860"/>
      <c r="BJ159" s="860"/>
      <c r="BK159" s="860"/>
      <c r="BL159" s="860"/>
      <c r="BM159" s="860"/>
      <c r="BN159" s="860"/>
      <c r="BO159" s="860"/>
      <c r="BP159" s="335"/>
      <c r="BQ159" s="352"/>
      <c r="BR159" s="397"/>
      <c r="BS159" s="856"/>
      <c r="BT159" s="856"/>
      <c r="BU159" s="856"/>
      <c r="BV159" s="856"/>
      <c r="BW159" s="856"/>
      <c r="BX159" s="856"/>
      <c r="BY159" s="856"/>
      <c r="BZ159" s="856"/>
      <c r="CA159" s="856"/>
      <c r="CB159" s="856"/>
      <c r="CC159" s="856"/>
      <c r="CD159" s="856"/>
      <c r="CE159" s="856"/>
      <c r="CF159" s="856"/>
      <c r="CG159" s="856"/>
      <c r="CH159" s="856"/>
      <c r="CI159" s="856"/>
      <c r="CJ159" s="856"/>
      <c r="CK159" s="856"/>
      <c r="CL159" s="856"/>
      <c r="CM159" s="856"/>
      <c r="CN159" s="856"/>
      <c r="CO159" s="856"/>
      <c r="CP159" s="856"/>
      <c r="CQ159" s="856"/>
      <c r="CR159" s="856"/>
      <c r="CS159" s="856"/>
      <c r="CT159" s="856"/>
      <c r="CU159" s="856"/>
      <c r="CV159" s="856"/>
      <c r="CW159" s="856"/>
      <c r="CX159" s="856"/>
      <c r="CY159" s="856"/>
      <c r="CZ159" s="856"/>
      <c r="DA159" s="856"/>
      <c r="DB159" s="856"/>
      <c r="DC159" s="856"/>
      <c r="DD159" s="856"/>
      <c r="DE159" s="454"/>
      <c r="DF159" s="1"/>
      <c r="DG159" s="1"/>
      <c r="DH159" s="1"/>
      <c r="DI159" s="29"/>
      <c r="DJ159" s="29"/>
    </row>
    <row r="160" spans="1:115" ht="8.25" customHeight="1">
      <c r="A160" s="29"/>
      <c r="B160" s="29"/>
      <c r="C160" s="29"/>
      <c r="D160" s="447"/>
      <c r="E160" s="918"/>
      <c r="F160" s="918"/>
      <c r="G160" s="918"/>
      <c r="H160" s="918"/>
      <c r="I160" s="918"/>
      <c r="J160" s="918"/>
      <c r="K160" s="918"/>
      <c r="L160" s="918"/>
      <c r="M160" s="918"/>
      <c r="N160" s="339"/>
      <c r="O160" s="340"/>
      <c r="P160" s="341"/>
      <c r="Q160" s="944"/>
      <c r="R160" s="944"/>
      <c r="S160" s="944"/>
      <c r="T160" s="944"/>
      <c r="U160" s="944"/>
      <c r="V160" s="944"/>
      <c r="W160" s="944"/>
      <c r="X160" s="944"/>
      <c r="Y160" s="944"/>
      <c r="Z160" s="944"/>
      <c r="AA160" s="944"/>
      <c r="AB160" s="389"/>
      <c r="AC160" s="341"/>
      <c r="AD160" s="342"/>
      <c r="AE160" s="340"/>
      <c r="AF160" s="341"/>
      <c r="AG160" s="341"/>
      <c r="AH160" s="341"/>
      <c r="AI160" s="341"/>
      <c r="AJ160" s="341"/>
      <c r="AK160" s="341"/>
      <c r="AL160" s="341"/>
      <c r="AM160" s="341"/>
      <c r="AN160" s="342"/>
      <c r="AO160" s="340"/>
      <c r="AP160" s="341"/>
      <c r="AQ160" s="948"/>
      <c r="AR160" s="948"/>
      <c r="AS160" s="948"/>
      <c r="AT160" s="948"/>
      <c r="AU160" s="948"/>
      <c r="AV160" s="948"/>
      <c r="AW160" s="948"/>
      <c r="AX160" s="948"/>
      <c r="AY160" s="948"/>
      <c r="AZ160" s="948"/>
      <c r="BA160" s="948"/>
      <c r="BB160" s="948"/>
      <c r="BC160" s="921"/>
      <c r="BD160" s="919"/>
      <c r="BE160" s="920"/>
      <c r="BF160" s="340"/>
      <c r="BG160" s="911"/>
      <c r="BH160" s="911"/>
      <c r="BI160" s="911"/>
      <c r="BJ160" s="911"/>
      <c r="BK160" s="911"/>
      <c r="BL160" s="911"/>
      <c r="BM160" s="911"/>
      <c r="BN160" s="911"/>
      <c r="BO160" s="911"/>
      <c r="BP160" s="341"/>
      <c r="BQ160" s="359"/>
      <c r="BR160" s="358"/>
      <c r="BS160" s="857"/>
      <c r="BT160" s="857"/>
      <c r="BU160" s="857"/>
      <c r="BV160" s="857"/>
      <c r="BW160" s="857"/>
      <c r="BX160" s="857"/>
      <c r="BY160" s="857"/>
      <c r="BZ160" s="857"/>
      <c r="CA160" s="857"/>
      <c r="CB160" s="857"/>
      <c r="CC160" s="857"/>
      <c r="CD160" s="857"/>
      <c r="CE160" s="857"/>
      <c r="CF160" s="857"/>
      <c r="CG160" s="857"/>
      <c r="CH160" s="857"/>
      <c r="CI160" s="857"/>
      <c r="CJ160" s="857"/>
      <c r="CK160" s="857"/>
      <c r="CL160" s="857"/>
      <c r="CM160" s="857"/>
      <c r="CN160" s="857"/>
      <c r="CO160" s="857"/>
      <c r="CP160" s="857"/>
      <c r="CQ160" s="857"/>
      <c r="CR160" s="857"/>
      <c r="CS160" s="857"/>
      <c r="CT160" s="857"/>
      <c r="CU160" s="857"/>
      <c r="CV160" s="857"/>
      <c r="CW160" s="857"/>
      <c r="CX160" s="857"/>
      <c r="CY160" s="857"/>
      <c r="CZ160" s="857"/>
      <c r="DA160" s="857"/>
      <c r="DB160" s="857"/>
      <c r="DC160" s="857"/>
      <c r="DD160" s="857"/>
      <c r="DE160" s="455"/>
      <c r="DF160" s="1"/>
      <c r="DG160" s="1"/>
      <c r="DH160" s="1"/>
      <c r="DI160" s="29"/>
      <c r="DJ160" s="29"/>
    </row>
    <row r="161" spans="1:116" ht="8.25" customHeight="1">
      <c r="A161" s="29"/>
      <c r="B161" s="29"/>
      <c r="C161" s="29"/>
      <c r="D161" s="448"/>
      <c r="E161" s="343"/>
      <c r="F161" s="344"/>
      <c r="G161" s="345"/>
      <c r="H161" s="346"/>
      <c r="I161" s="346"/>
      <c r="J161" s="346"/>
      <c r="K161" s="346"/>
      <c r="L161" s="346"/>
      <c r="M161" s="346"/>
      <c r="N161" s="346"/>
      <c r="O161" s="346"/>
      <c r="P161" s="346"/>
      <c r="Q161" s="346"/>
      <c r="R161" s="347"/>
      <c r="S161" s="448"/>
      <c r="T161" s="854" t="s">
        <v>329</v>
      </c>
      <c r="U161" s="855"/>
      <c r="V161" s="855"/>
      <c r="W161" s="855"/>
      <c r="X161" s="855"/>
      <c r="Y161" s="855"/>
      <c r="Z161" s="855"/>
      <c r="AA161" s="855"/>
      <c r="AB161" s="855"/>
      <c r="AC161" s="855"/>
      <c r="AD161" s="855"/>
      <c r="AE161" s="855"/>
      <c r="AF161" s="855"/>
      <c r="AG161" s="855"/>
      <c r="AH161" s="855"/>
      <c r="AI161" s="855"/>
      <c r="AJ161" s="855"/>
      <c r="AK161" s="855"/>
      <c r="AL161" s="855"/>
      <c r="AM161" s="855"/>
      <c r="AN161" s="855"/>
      <c r="AO161" s="855"/>
      <c r="AP161" s="855"/>
      <c r="AQ161" s="855"/>
      <c r="AR161" s="855"/>
      <c r="AS161" s="855"/>
      <c r="AT161" s="855"/>
      <c r="AU161" s="855"/>
      <c r="AV161" s="855"/>
      <c r="AW161" s="855"/>
      <c r="AX161" s="855"/>
      <c r="AY161" s="855"/>
      <c r="AZ161" s="855"/>
      <c r="BA161" s="855"/>
      <c r="BB161" s="450"/>
      <c r="BC161" s="921"/>
      <c r="BD161" s="919"/>
      <c r="BE161" s="920"/>
      <c r="BF161" s="448"/>
      <c r="BG161" s="858" t="s">
        <v>75</v>
      </c>
      <c r="BH161" s="859"/>
      <c r="BI161" s="859"/>
      <c r="BJ161" s="859"/>
      <c r="BK161" s="859"/>
      <c r="BL161" s="859"/>
      <c r="BM161" s="859"/>
      <c r="BN161" s="859"/>
      <c r="BO161" s="859"/>
      <c r="BP161" s="343"/>
      <c r="BQ161" s="349"/>
      <c r="BR161" s="348"/>
      <c r="BS161" s="922" t="s">
        <v>330</v>
      </c>
      <c r="BT161" s="923"/>
      <c r="BU161" s="923"/>
      <c r="BV161" s="923"/>
      <c r="BW161" s="923"/>
      <c r="BX161" s="923"/>
      <c r="BY161" s="923"/>
      <c r="BZ161" s="923"/>
      <c r="CA161" s="923"/>
      <c r="CB161" s="923"/>
      <c r="CC161" s="923"/>
      <c r="CD161" s="923"/>
      <c r="CE161" s="923"/>
      <c r="CF161" s="923"/>
      <c r="CG161" s="923"/>
      <c r="CH161" s="923"/>
      <c r="CI161" s="923"/>
      <c r="CJ161" s="923"/>
      <c r="CK161" s="923"/>
      <c r="CL161" s="923"/>
      <c r="CM161" s="923"/>
      <c r="CN161" s="923"/>
      <c r="CO161" s="923"/>
      <c r="CP161" s="923"/>
      <c r="CQ161" s="923"/>
      <c r="CR161" s="923"/>
      <c r="CS161" s="923"/>
      <c r="CT161" s="923"/>
      <c r="CU161" s="923"/>
      <c r="CV161" s="923"/>
      <c r="CW161" s="923"/>
      <c r="CX161" s="923"/>
      <c r="CY161" s="923"/>
      <c r="CZ161" s="923"/>
      <c r="DA161" s="923"/>
      <c r="DB161" s="923"/>
      <c r="DC161" s="923"/>
      <c r="DD161" s="923"/>
      <c r="DE161" s="349"/>
      <c r="DF161" s="1"/>
      <c r="DG161" s="1"/>
      <c r="DH161" s="1"/>
      <c r="DI161" s="29"/>
      <c r="DJ161" s="29"/>
    </row>
    <row r="162" spans="1:116" ht="8.25" customHeight="1">
      <c r="A162" s="29"/>
      <c r="B162" s="29"/>
      <c r="C162" s="29"/>
      <c r="D162" s="926">
        <v>28</v>
      </c>
      <c r="E162" s="927"/>
      <c r="F162" s="928"/>
      <c r="G162" s="350"/>
      <c r="H162" s="388"/>
      <c r="I162" s="929" t="s">
        <v>71</v>
      </c>
      <c r="J162" s="929"/>
      <c r="K162" s="929"/>
      <c r="L162" s="929"/>
      <c r="M162" s="929"/>
      <c r="N162" s="929"/>
      <c r="O162" s="929"/>
      <c r="P162" s="929"/>
      <c r="Q162" s="388"/>
      <c r="R162" s="351"/>
      <c r="S162" s="336"/>
      <c r="T162" s="856"/>
      <c r="U162" s="856"/>
      <c r="V162" s="856"/>
      <c r="W162" s="856"/>
      <c r="X162" s="856"/>
      <c r="Y162" s="856"/>
      <c r="Z162" s="856"/>
      <c r="AA162" s="856"/>
      <c r="AB162" s="856"/>
      <c r="AC162" s="856"/>
      <c r="AD162" s="856"/>
      <c r="AE162" s="856"/>
      <c r="AF162" s="856"/>
      <c r="AG162" s="856"/>
      <c r="AH162" s="856"/>
      <c r="AI162" s="856"/>
      <c r="AJ162" s="856"/>
      <c r="AK162" s="856"/>
      <c r="AL162" s="856"/>
      <c r="AM162" s="856"/>
      <c r="AN162" s="856"/>
      <c r="AO162" s="856"/>
      <c r="AP162" s="856"/>
      <c r="AQ162" s="856"/>
      <c r="AR162" s="856"/>
      <c r="AS162" s="856"/>
      <c r="AT162" s="856"/>
      <c r="AU162" s="856"/>
      <c r="AV162" s="856"/>
      <c r="AW162" s="856"/>
      <c r="AX162" s="856"/>
      <c r="AY162" s="856"/>
      <c r="AZ162" s="856"/>
      <c r="BA162" s="856"/>
      <c r="BB162" s="451"/>
      <c r="BC162" s="921"/>
      <c r="BD162" s="919"/>
      <c r="BE162" s="920"/>
      <c r="BF162" s="336"/>
      <c r="BG162" s="860"/>
      <c r="BH162" s="860"/>
      <c r="BI162" s="860"/>
      <c r="BJ162" s="860"/>
      <c r="BK162" s="860"/>
      <c r="BL162" s="860"/>
      <c r="BM162" s="860"/>
      <c r="BN162" s="860"/>
      <c r="BO162" s="860"/>
      <c r="BP162" s="335"/>
      <c r="BQ162" s="352"/>
      <c r="BR162" s="397"/>
      <c r="BS162" s="924"/>
      <c r="BT162" s="924"/>
      <c r="BU162" s="924"/>
      <c r="BV162" s="924"/>
      <c r="BW162" s="924"/>
      <c r="BX162" s="924"/>
      <c r="BY162" s="924"/>
      <c r="BZ162" s="924"/>
      <c r="CA162" s="924"/>
      <c r="CB162" s="924"/>
      <c r="CC162" s="924"/>
      <c r="CD162" s="924"/>
      <c r="CE162" s="924"/>
      <c r="CF162" s="924"/>
      <c r="CG162" s="924"/>
      <c r="CH162" s="924"/>
      <c r="CI162" s="924"/>
      <c r="CJ162" s="924"/>
      <c r="CK162" s="924"/>
      <c r="CL162" s="924"/>
      <c r="CM162" s="924"/>
      <c r="CN162" s="924"/>
      <c r="CO162" s="924"/>
      <c r="CP162" s="924"/>
      <c r="CQ162" s="924"/>
      <c r="CR162" s="924"/>
      <c r="CS162" s="924"/>
      <c r="CT162" s="924"/>
      <c r="CU162" s="924"/>
      <c r="CV162" s="924"/>
      <c r="CW162" s="924"/>
      <c r="CX162" s="924"/>
      <c r="CY162" s="924"/>
      <c r="CZ162" s="924"/>
      <c r="DA162" s="924"/>
      <c r="DB162" s="924"/>
      <c r="DC162" s="924"/>
      <c r="DD162" s="924"/>
      <c r="DE162" s="352"/>
      <c r="DF162" s="1"/>
      <c r="DG162" s="1"/>
      <c r="DH162" s="1"/>
      <c r="DI162" s="29"/>
      <c r="DJ162" s="29"/>
    </row>
    <row r="163" spans="1:116" ht="8.25" customHeight="1">
      <c r="A163" s="29"/>
      <c r="B163" s="29"/>
      <c r="C163" s="29"/>
      <c r="D163" s="926"/>
      <c r="E163" s="927"/>
      <c r="F163" s="928"/>
      <c r="G163" s="350"/>
      <c r="H163" s="388"/>
      <c r="I163" s="929"/>
      <c r="J163" s="929"/>
      <c r="K163" s="929"/>
      <c r="L163" s="929"/>
      <c r="M163" s="929"/>
      <c r="N163" s="929"/>
      <c r="O163" s="929"/>
      <c r="P163" s="929"/>
      <c r="Q163" s="388"/>
      <c r="R163" s="351"/>
      <c r="S163" s="336"/>
      <c r="T163" s="856"/>
      <c r="U163" s="856"/>
      <c r="V163" s="856"/>
      <c r="W163" s="856"/>
      <c r="X163" s="856"/>
      <c r="Y163" s="856"/>
      <c r="Z163" s="856"/>
      <c r="AA163" s="856"/>
      <c r="AB163" s="856"/>
      <c r="AC163" s="856"/>
      <c r="AD163" s="856"/>
      <c r="AE163" s="856"/>
      <c r="AF163" s="856"/>
      <c r="AG163" s="856"/>
      <c r="AH163" s="856"/>
      <c r="AI163" s="856"/>
      <c r="AJ163" s="856"/>
      <c r="AK163" s="856"/>
      <c r="AL163" s="856"/>
      <c r="AM163" s="856"/>
      <c r="AN163" s="856"/>
      <c r="AO163" s="856"/>
      <c r="AP163" s="856"/>
      <c r="AQ163" s="856"/>
      <c r="AR163" s="856"/>
      <c r="AS163" s="856"/>
      <c r="AT163" s="856"/>
      <c r="AU163" s="856"/>
      <c r="AV163" s="856"/>
      <c r="AW163" s="856"/>
      <c r="AX163" s="856"/>
      <c r="AY163" s="856"/>
      <c r="AZ163" s="856"/>
      <c r="BA163" s="856"/>
      <c r="BB163" s="451"/>
      <c r="BC163" s="921"/>
      <c r="BD163" s="919"/>
      <c r="BE163" s="920"/>
      <c r="BF163" s="336"/>
      <c r="BG163" s="860"/>
      <c r="BH163" s="860"/>
      <c r="BI163" s="860"/>
      <c r="BJ163" s="860"/>
      <c r="BK163" s="860"/>
      <c r="BL163" s="860"/>
      <c r="BM163" s="860"/>
      <c r="BN163" s="860"/>
      <c r="BO163" s="860"/>
      <c r="BP163" s="335"/>
      <c r="BQ163" s="352"/>
      <c r="BR163" s="397"/>
      <c r="BS163" s="924"/>
      <c r="BT163" s="924"/>
      <c r="BU163" s="924"/>
      <c r="BV163" s="924"/>
      <c r="BW163" s="924"/>
      <c r="BX163" s="924"/>
      <c r="BY163" s="924"/>
      <c r="BZ163" s="924"/>
      <c r="CA163" s="924"/>
      <c r="CB163" s="924"/>
      <c r="CC163" s="924"/>
      <c r="CD163" s="924"/>
      <c r="CE163" s="924"/>
      <c r="CF163" s="924"/>
      <c r="CG163" s="924"/>
      <c r="CH163" s="924"/>
      <c r="CI163" s="924"/>
      <c r="CJ163" s="924"/>
      <c r="CK163" s="924"/>
      <c r="CL163" s="924"/>
      <c r="CM163" s="924"/>
      <c r="CN163" s="924"/>
      <c r="CO163" s="924"/>
      <c r="CP163" s="924"/>
      <c r="CQ163" s="924"/>
      <c r="CR163" s="924"/>
      <c r="CS163" s="924"/>
      <c r="CT163" s="924"/>
      <c r="CU163" s="924"/>
      <c r="CV163" s="924"/>
      <c r="CW163" s="924"/>
      <c r="CX163" s="924"/>
      <c r="CY163" s="924"/>
      <c r="CZ163" s="924"/>
      <c r="DA163" s="924"/>
      <c r="DB163" s="924"/>
      <c r="DC163" s="924"/>
      <c r="DD163" s="924"/>
      <c r="DE163" s="352"/>
      <c r="DF163" s="1"/>
      <c r="DG163" s="1"/>
      <c r="DH163" s="1"/>
      <c r="DI163" s="29"/>
      <c r="DJ163" s="29"/>
    </row>
    <row r="164" spans="1:116" ht="8.25" customHeight="1">
      <c r="A164" s="29"/>
      <c r="B164" s="29"/>
      <c r="C164" s="29"/>
      <c r="D164" s="449"/>
      <c r="E164" s="353"/>
      <c r="F164" s="354"/>
      <c r="G164" s="355"/>
      <c r="H164" s="389"/>
      <c r="I164" s="356"/>
      <c r="J164" s="356"/>
      <c r="K164" s="356"/>
      <c r="L164" s="356"/>
      <c r="M164" s="356"/>
      <c r="N164" s="356"/>
      <c r="O164" s="356"/>
      <c r="P164" s="356"/>
      <c r="Q164" s="389"/>
      <c r="R164" s="357"/>
      <c r="S164" s="340"/>
      <c r="T164" s="857"/>
      <c r="U164" s="857"/>
      <c r="V164" s="857"/>
      <c r="W164" s="857"/>
      <c r="X164" s="857"/>
      <c r="Y164" s="857"/>
      <c r="Z164" s="857"/>
      <c r="AA164" s="857"/>
      <c r="AB164" s="857"/>
      <c r="AC164" s="857"/>
      <c r="AD164" s="857"/>
      <c r="AE164" s="857"/>
      <c r="AF164" s="857"/>
      <c r="AG164" s="857"/>
      <c r="AH164" s="857"/>
      <c r="AI164" s="857"/>
      <c r="AJ164" s="857"/>
      <c r="AK164" s="857"/>
      <c r="AL164" s="857"/>
      <c r="AM164" s="857"/>
      <c r="AN164" s="857"/>
      <c r="AO164" s="857"/>
      <c r="AP164" s="857"/>
      <c r="AQ164" s="857"/>
      <c r="AR164" s="857"/>
      <c r="AS164" s="857"/>
      <c r="AT164" s="857"/>
      <c r="AU164" s="857"/>
      <c r="AV164" s="857"/>
      <c r="AW164" s="857"/>
      <c r="AX164" s="857"/>
      <c r="AY164" s="857"/>
      <c r="AZ164" s="857"/>
      <c r="BA164" s="857"/>
      <c r="BB164" s="452"/>
      <c r="BC164" s="921"/>
      <c r="BD164" s="919"/>
      <c r="BE164" s="920"/>
      <c r="BF164" s="340"/>
      <c r="BG164" s="911"/>
      <c r="BH164" s="911"/>
      <c r="BI164" s="911"/>
      <c r="BJ164" s="911"/>
      <c r="BK164" s="911"/>
      <c r="BL164" s="911"/>
      <c r="BM164" s="911"/>
      <c r="BN164" s="911"/>
      <c r="BO164" s="911"/>
      <c r="BP164" s="341"/>
      <c r="BQ164" s="359"/>
      <c r="BR164" s="358"/>
      <c r="BS164" s="925"/>
      <c r="BT164" s="925"/>
      <c r="BU164" s="925"/>
      <c r="BV164" s="925"/>
      <c r="BW164" s="925"/>
      <c r="BX164" s="925"/>
      <c r="BY164" s="925"/>
      <c r="BZ164" s="925"/>
      <c r="CA164" s="925"/>
      <c r="CB164" s="925"/>
      <c r="CC164" s="925"/>
      <c r="CD164" s="925"/>
      <c r="CE164" s="925"/>
      <c r="CF164" s="925"/>
      <c r="CG164" s="925"/>
      <c r="CH164" s="925"/>
      <c r="CI164" s="925"/>
      <c r="CJ164" s="925"/>
      <c r="CK164" s="925"/>
      <c r="CL164" s="925"/>
      <c r="CM164" s="925"/>
      <c r="CN164" s="925"/>
      <c r="CO164" s="925"/>
      <c r="CP164" s="925"/>
      <c r="CQ164" s="925"/>
      <c r="CR164" s="925"/>
      <c r="CS164" s="925"/>
      <c r="CT164" s="925"/>
      <c r="CU164" s="925"/>
      <c r="CV164" s="925"/>
      <c r="CW164" s="925"/>
      <c r="CX164" s="925"/>
      <c r="CY164" s="925"/>
      <c r="CZ164" s="925"/>
      <c r="DA164" s="925"/>
      <c r="DB164" s="925"/>
      <c r="DC164" s="925"/>
      <c r="DD164" s="925"/>
      <c r="DE164" s="359"/>
      <c r="DF164" s="1"/>
      <c r="DG164" s="1"/>
      <c r="DH164" s="1"/>
      <c r="DI164" s="29"/>
      <c r="DJ164" s="29"/>
    </row>
    <row r="165" spans="1:116" ht="8.25" customHeight="1">
      <c r="A165" s="29"/>
      <c r="B165" s="29"/>
      <c r="C165" s="29"/>
      <c r="D165" s="851" t="s">
        <v>328</v>
      </c>
      <c r="E165" s="852"/>
      <c r="F165" s="853"/>
      <c r="G165" s="345"/>
      <c r="H165" s="346"/>
      <c r="I165" s="360"/>
      <c r="J165" s="360"/>
      <c r="K165" s="360"/>
      <c r="L165" s="360"/>
      <c r="M165" s="360"/>
      <c r="N165" s="360"/>
      <c r="O165" s="360"/>
      <c r="P165" s="360"/>
      <c r="Q165" s="346"/>
      <c r="R165" s="347"/>
      <c r="S165" s="448"/>
      <c r="T165" s="854" t="s">
        <v>330</v>
      </c>
      <c r="U165" s="855"/>
      <c r="V165" s="855"/>
      <c r="W165" s="855"/>
      <c r="X165" s="855"/>
      <c r="Y165" s="855"/>
      <c r="Z165" s="855"/>
      <c r="AA165" s="855"/>
      <c r="AB165" s="855"/>
      <c r="AC165" s="855"/>
      <c r="AD165" s="855"/>
      <c r="AE165" s="855"/>
      <c r="AF165" s="855"/>
      <c r="AG165" s="855"/>
      <c r="AH165" s="855"/>
      <c r="AI165" s="855"/>
      <c r="AJ165" s="855"/>
      <c r="AK165" s="855"/>
      <c r="AL165" s="855"/>
      <c r="AM165" s="855"/>
      <c r="AN165" s="855"/>
      <c r="AO165" s="855"/>
      <c r="AP165" s="855"/>
      <c r="AQ165" s="855"/>
      <c r="AR165" s="855"/>
      <c r="AS165" s="855"/>
      <c r="AT165" s="855"/>
      <c r="AU165" s="855"/>
      <c r="AV165" s="855"/>
      <c r="AW165" s="855"/>
      <c r="AX165" s="855"/>
      <c r="AY165" s="855"/>
      <c r="AZ165" s="855"/>
      <c r="BA165" s="855"/>
      <c r="BB165" s="450"/>
      <c r="BC165" s="921"/>
      <c r="BD165" s="919"/>
      <c r="BE165" s="920"/>
      <c r="BF165" s="448"/>
      <c r="BG165" s="858" t="s">
        <v>336</v>
      </c>
      <c r="BH165" s="859"/>
      <c r="BI165" s="859"/>
      <c r="BJ165" s="859"/>
      <c r="BK165" s="859"/>
      <c r="BL165" s="859"/>
      <c r="BM165" s="859"/>
      <c r="BN165" s="859"/>
      <c r="BO165" s="859"/>
      <c r="BP165" s="343"/>
      <c r="BQ165" s="349"/>
      <c r="BR165" s="348"/>
      <c r="BS165" s="861" t="s">
        <v>105</v>
      </c>
      <c r="BT165" s="855"/>
      <c r="BU165" s="855"/>
      <c r="BV165" s="855"/>
      <c r="BW165" s="855"/>
      <c r="BX165" s="855"/>
      <c r="BY165" s="855"/>
      <c r="BZ165" s="855"/>
      <c r="CA165" s="855"/>
      <c r="CB165" s="855"/>
      <c r="CC165" s="855"/>
      <c r="CD165" s="855"/>
      <c r="CE165" s="855"/>
      <c r="CF165" s="855"/>
      <c r="CG165" s="855"/>
      <c r="CH165" s="855"/>
      <c r="CI165" s="855"/>
      <c r="CJ165" s="855"/>
      <c r="CK165" s="855"/>
      <c r="CL165" s="855"/>
      <c r="CM165" s="855"/>
      <c r="CN165" s="855"/>
      <c r="CO165" s="855"/>
      <c r="CP165" s="855"/>
      <c r="CQ165" s="855"/>
      <c r="CR165" s="855"/>
      <c r="CS165" s="470"/>
      <c r="CT165" s="470"/>
      <c r="CU165" s="862" t="s">
        <v>78</v>
      </c>
      <c r="CV165" s="862"/>
      <c r="CW165" s="862"/>
      <c r="CX165" s="862"/>
      <c r="CY165" s="862"/>
      <c r="CZ165" s="862"/>
      <c r="DA165" s="862"/>
      <c r="DB165" s="862"/>
      <c r="DC165" s="862"/>
      <c r="DD165" s="862"/>
      <c r="DE165" s="863"/>
      <c r="DF165" s="1"/>
      <c r="DG165" s="1"/>
      <c r="DH165" s="1"/>
      <c r="DI165" s="29"/>
      <c r="DJ165" s="29"/>
    </row>
    <row r="166" spans="1:116" ht="8.25" customHeight="1">
      <c r="A166" s="29"/>
      <c r="B166" s="29"/>
      <c r="C166" s="29"/>
      <c r="D166" s="851"/>
      <c r="E166" s="852"/>
      <c r="F166" s="853"/>
      <c r="G166" s="350"/>
      <c r="H166" s="388"/>
      <c r="I166" s="929" t="s">
        <v>100</v>
      </c>
      <c r="J166" s="929"/>
      <c r="K166" s="929"/>
      <c r="L166" s="929"/>
      <c r="M166" s="929"/>
      <c r="N166" s="929"/>
      <c r="O166" s="929"/>
      <c r="P166" s="929"/>
      <c r="Q166" s="388"/>
      <c r="R166" s="351"/>
      <c r="S166" s="336"/>
      <c r="T166" s="856"/>
      <c r="U166" s="856"/>
      <c r="V166" s="856"/>
      <c r="W166" s="856"/>
      <c r="X166" s="856"/>
      <c r="Y166" s="856"/>
      <c r="Z166" s="856"/>
      <c r="AA166" s="856"/>
      <c r="AB166" s="856"/>
      <c r="AC166" s="856"/>
      <c r="AD166" s="856"/>
      <c r="AE166" s="856"/>
      <c r="AF166" s="856"/>
      <c r="AG166" s="856"/>
      <c r="AH166" s="856"/>
      <c r="AI166" s="856"/>
      <c r="AJ166" s="856"/>
      <c r="AK166" s="856"/>
      <c r="AL166" s="856"/>
      <c r="AM166" s="856"/>
      <c r="AN166" s="856"/>
      <c r="AO166" s="856"/>
      <c r="AP166" s="856"/>
      <c r="AQ166" s="856"/>
      <c r="AR166" s="856"/>
      <c r="AS166" s="856"/>
      <c r="AT166" s="856"/>
      <c r="AU166" s="856"/>
      <c r="AV166" s="856"/>
      <c r="AW166" s="856"/>
      <c r="AX166" s="856"/>
      <c r="AY166" s="856"/>
      <c r="AZ166" s="856"/>
      <c r="BA166" s="856"/>
      <c r="BB166" s="451"/>
      <c r="BC166" s="921"/>
      <c r="BD166" s="919"/>
      <c r="BE166" s="920"/>
      <c r="BF166" s="336"/>
      <c r="BG166" s="860"/>
      <c r="BH166" s="860"/>
      <c r="BI166" s="860"/>
      <c r="BJ166" s="860"/>
      <c r="BK166" s="860"/>
      <c r="BL166" s="860"/>
      <c r="BM166" s="860"/>
      <c r="BN166" s="860"/>
      <c r="BO166" s="860"/>
      <c r="BP166" s="335"/>
      <c r="BQ166" s="352"/>
      <c r="BR166" s="397"/>
      <c r="BS166" s="856"/>
      <c r="BT166" s="856"/>
      <c r="BU166" s="856"/>
      <c r="BV166" s="856"/>
      <c r="BW166" s="856"/>
      <c r="BX166" s="856"/>
      <c r="BY166" s="856"/>
      <c r="BZ166" s="856"/>
      <c r="CA166" s="856"/>
      <c r="CB166" s="856"/>
      <c r="CC166" s="856"/>
      <c r="CD166" s="856"/>
      <c r="CE166" s="856"/>
      <c r="CF166" s="856"/>
      <c r="CG166" s="856"/>
      <c r="CH166" s="856"/>
      <c r="CI166" s="856"/>
      <c r="CJ166" s="856"/>
      <c r="CK166" s="856"/>
      <c r="CL166" s="856"/>
      <c r="CM166" s="856"/>
      <c r="CN166" s="856"/>
      <c r="CO166" s="856"/>
      <c r="CP166" s="856"/>
      <c r="CQ166" s="856"/>
      <c r="CR166" s="856"/>
      <c r="CS166" s="471"/>
      <c r="CT166" s="471"/>
      <c r="CU166" s="864"/>
      <c r="CV166" s="864"/>
      <c r="CW166" s="864"/>
      <c r="CX166" s="864"/>
      <c r="CY166" s="864"/>
      <c r="CZ166" s="864"/>
      <c r="DA166" s="864"/>
      <c r="DB166" s="864"/>
      <c r="DC166" s="864"/>
      <c r="DD166" s="864"/>
      <c r="DE166" s="865"/>
      <c r="DF166" s="1"/>
      <c r="DG166" s="1"/>
      <c r="DH166" s="1"/>
      <c r="DI166" s="29"/>
      <c r="DJ166" s="29"/>
    </row>
    <row r="167" spans="1:116" ht="8.25" customHeight="1">
      <c r="A167" s="29"/>
      <c r="B167" s="29"/>
      <c r="C167" s="29"/>
      <c r="D167" s="851"/>
      <c r="E167" s="852"/>
      <c r="F167" s="853"/>
      <c r="G167" s="350"/>
      <c r="H167" s="388"/>
      <c r="I167" s="929"/>
      <c r="J167" s="929"/>
      <c r="K167" s="929"/>
      <c r="L167" s="929"/>
      <c r="M167" s="929"/>
      <c r="N167" s="929"/>
      <c r="O167" s="929"/>
      <c r="P167" s="929"/>
      <c r="Q167" s="388"/>
      <c r="R167" s="351"/>
      <c r="S167" s="336"/>
      <c r="T167" s="856"/>
      <c r="U167" s="856"/>
      <c r="V167" s="856"/>
      <c r="W167" s="856"/>
      <c r="X167" s="856"/>
      <c r="Y167" s="856"/>
      <c r="Z167" s="856"/>
      <c r="AA167" s="856"/>
      <c r="AB167" s="856"/>
      <c r="AC167" s="856"/>
      <c r="AD167" s="856"/>
      <c r="AE167" s="856"/>
      <c r="AF167" s="856"/>
      <c r="AG167" s="856"/>
      <c r="AH167" s="856"/>
      <c r="AI167" s="856"/>
      <c r="AJ167" s="856"/>
      <c r="AK167" s="856"/>
      <c r="AL167" s="856"/>
      <c r="AM167" s="856"/>
      <c r="AN167" s="856"/>
      <c r="AO167" s="856"/>
      <c r="AP167" s="856"/>
      <c r="AQ167" s="856"/>
      <c r="AR167" s="856"/>
      <c r="AS167" s="856"/>
      <c r="AT167" s="856"/>
      <c r="AU167" s="856"/>
      <c r="AV167" s="856"/>
      <c r="AW167" s="856"/>
      <c r="AX167" s="856"/>
      <c r="AY167" s="856"/>
      <c r="AZ167" s="856"/>
      <c r="BA167" s="856"/>
      <c r="BB167" s="451"/>
      <c r="BC167" s="336"/>
      <c r="BD167" s="335"/>
      <c r="BE167" s="337"/>
      <c r="BF167" s="336"/>
      <c r="BG167" s="860"/>
      <c r="BH167" s="860"/>
      <c r="BI167" s="860"/>
      <c r="BJ167" s="860"/>
      <c r="BK167" s="860"/>
      <c r="BL167" s="860"/>
      <c r="BM167" s="860"/>
      <c r="BN167" s="860"/>
      <c r="BO167" s="860"/>
      <c r="BP167" s="335"/>
      <c r="BQ167" s="352"/>
      <c r="BR167" s="397"/>
      <c r="BS167" s="856"/>
      <c r="BT167" s="856"/>
      <c r="BU167" s="856"/>
      <c r="BV167" s="856"/>
      <c r="BW167" s="856"/>
      <c r="BX167" s="856"/>
      <c r="BY167" s="856"/>
      <c r="BZ167" s="856"/>
      <c r="CA167" s="856"/>
      <c r="CB167" s="856"/>
      <c r="CC167" s="856"/>
      <c r="CD167" s="856"/>
      <c r="CE167" s="856"/>
      <c r="CF167" s="856"/>
      <c r="CG167" s="856"/>
      <c r="CH167" s="856"/>
      <c r="CI167" s="856"/>
      <c r="CJ167" s="856"/>
      <c r="CK167" s="856"/>
      <c r="CL167" s="856"/>
      <c r="CM167" s="856"/>
      <c r="CN167" s="856"/>
      <c r="CO167" s="856"/>
      <c r="CP167" s="856"/>
      <c r="CQ167" s="856"/>
      <c r="CR167" s="856"/>
      <c r="CS167" s="471"/>
      <c r="CT167" s="471"/>
      <c r="CU167" s="387"/>
      <c r="CV167" s="387"/>
      <c r="CW167" s="387"/>
      <c r="CX167" s="387"/>
      <c r="CY167" s="387"/>
      <c r="CZ167" s="387"/>
      <c r="DA167" s="909" t="s">
        <v>77</v>
      </c>
      <c r="DB167" s="909"/>
      <c r="DC167" s="909"/>
      <c r="DD167" s="387"/>
      <c r="DE167" s="352"/>
      <c r="DF167" s="1"/>
      <c r="DG167" s="1"/>
      <c r="DH167" s="1"/>
      <c r="DI167" s="29"/>
      <c r="DJ167" s="29"/>
    </row>
    <row r="168" spans="1:116" ht="8.25" customHeight="1">
      <c r="A168" s="29"/>
      <c r="B168" s="29"/>
      <c r="C168" s="29"/>
      <c r="D168" s="851"/>
      <c r="E168" s="852"/>
      <c r="F168" s="853"/>
      <c r="G168" s="350"/>
      <c r="H168" s="388"/>
      <c r="I168" s="929"/>
      <c r="J168" s="929"/>
      <c r="K168" s="929"/>
      <c r="L168" s="929"/>
      <c r="M168" s="929"/>
      <c r="N168" s="929"/>
      <c r="O168" s="929"/>
      <c r="P168" s="929"/>
      <c r="Q168" s="388"/>
      <c r="R168" s="351"/>
      <c r="S168" s="336"/>
      <c r="T168" s="856"/>
      <c r="U168" s="856"/>
      <c r="V168" s="856"/>
      <c r="W168" s="856"/>
      <c r="X168" s="856"/>
      <c r="Y168" s="856"/>
      <c r="Z168" s="856"/>
      <c r="AA168" s="856"/>
      <c r="AB168" s="856"/>
      <c r="AC168" s="856"/>
      <c r="AD168" s="856"/>
      <c r="AE168" s="856"/>
      <c r="AF168" s="856"/>
      <c r="AG168" s="856"/>
      <c r="AH168" s="856"/>
      <c r="AI168" s="856"/>
      <c r="AJ168" s="856"/>
      <c r="AK168" s="856"/>
      <c r="AL168" s="856"/>
      <c r="AM168" s="856"/>
      <c r="AN168" s="856"/>
      <c r="AO168" s="856"/>
      <c r="AP168" s="856"/>
      <c r="AQ168" s="856"/>
      <c r="AR168" s="856"/>
      <c r="AS168" s="856"/>
      <c r="AT168" s="856"/>
      <c r="AU168" s="856"/>
      <c r="AV168" s="856"/>
      <c r="AW168" s="856"/>
      <c r="AX168" s="856"/>
      <c r="AY168" s="856"/>
      <c r="AZ168" s="856"/>
      <c r="BA168" s="856"/>
      <c r="BB168" s="451"/>
      <c r="BC168" s="456"/>
      <c r="BD168" s="451"/>
      <c r="BE168" s="337"/>
      <c r="BF168" s="336"/>
      <c r="BG168" s="860"/>
      <c r="BH168" s="860"/>
      <c r="BI168" s="860"/>
      <c r="BJ168" s="860"/>
      <c r="BK168" s="860"/>
      <c r="BL168" s="860"/>
      <c r="BM168" s="860"/>
      <c r="BN168" s="860"/>
      <c r="BO168" s="860"/>
      <c r="BP168" s="335"/>
      <c r="BQ168" s="352"/>
      <c r="BR168" s="397"/>
      <c r="BS168" s="856"/>
      <c r="BT168" s="856"/>
      <c r="BU168" s="856"/>
      <c r="BV168" s="856"/>
      <c r="BW168" s="856"/>
      <c r="BX168" s="856"/>
      <c r="BY168" s="856"/>
      <c r="BZ168" s="856"/>
      <c r="CA168" s="856"/>
      <c r="CB168" s="856"/>
      <c r="CC168" s="856"/>
      <c r="CD168" s="856"/>
      <c r="CE168" s="856"/>
      <c r="CF168" s="856"/>
      <c r="CG168" s="856"/>
      <c r="CH168" s="856"/>
      <c r="CI168" s="856"/>
      <c r="CJ168" s="856"/>
      <c r="CK168" s="856"/>
      <c r="CL168" s="856"/>
      <c r="CM168" s="856"/>
      <c r="CN168" s="856"/>
      <c r="CO168" s="856"/>
      <c r="CP168" s="856"/>
      <c r="CQ168" s="856"/>
      <c r="CR168" s="856"/>
      <c r="CS168" s="471"/>
      <c r="CT168" s="471"/>
      <c r="CU168" s="387"/>
      <c r="CV168" s="387"/>
      <c r="CW168" s="387"/>
      <c r="CX168" s="387"/>
      <c r="CY168" s="387"/>
      <c r="CZ168" s="387"/>
      <c r="DA168" s="909"/>
      <c r="DB168" s="909"/>
      <c r="DC168" s="909"/>
      <c r="DD168" s="387"/>
      <c r="DE168" s="352"/>
      <c r="DF168" s="1"/>
      <c r="DG168" s="1"/>
      <c r="DH168" s="1"/>
      <c r="DI168" s="29"/>
      <c r="DJ168" s="29"/>
    </row>
    <row r="169" spans="1:116" ht="8.25" customHeight="1">
      <c r="A169" s="29"/>
      <c r="B169" s="29"/>
      <c r="C169" s="29"/>
      <c r="D169" s="434"/>
      <c r="E169" s="442"/>
      <c r="F169" s="443"/>
      <c r="G169" s="389"/>
      <c r="H169" s="389"/>
      <c r="I169" s="389"/>
      <c r="J169" s="389"/>
      <c r="K169" s="389"/>
      <c r="L169" s="389"/>
      <c r="M169" s="389"/>
      <c r="N169" s="389"/>
      <c r="O169" s="389"/>
      <c r="P169" s="389"/>
      <c r="Q169" s="389"/>
      <c r="R169" s="357"/>
      <c r="S169" s="340"/>
      <c r="T169" s="857"/>
      <c r="U169" s="857"/>
      <c r="V169" s="857"/>
      <c r="W169" s="857"/>
      <c r="X169" s="857"/>
      <c r="Y169" s="857"/>
      <c r="Z169" s="857"/>
      <c r="AA169" s="857"/>
      <c r="AB169" s="857"/>
      <c r="AC169" s="857"/>
      <c r="AD169" s="857"/>
      <c r="AE169" s="857"/>
      <c r="AF169" s="857"/>
      <c r="AG169" s="857"/>
      <c r="AH169" s="857"/>
      <c r="AI169" s="857"/>
      <c r="AJ169" s="857"/>
      <c r="AK169" s="857"/>
      <c r="AL169" s="857"/>
      <c r="AM169" s="857"/>
      <c r="AN169" s="857"/>
      <c r="AO169" s="857"/>
      <c r="AP169" s="857"/>
      <c r="AQ169" s="857"/>
      <c r="AR169" s="857"/>
      <c r="AS169" s="857"/>
      <c r="AT169" s="857"/>
      <c r="AU169" s="857"/>
      <c r="AV169" s="857"/>
      <c r="AW169" s="857"/>
      <c r="AX169" s="857"/>
      <c r="AY169" s="857"/>
      <c r="AZ169" s="857"/>
      <c r="BA169" s="857"/>
      <c r="BB169" s="452"/>
      <c r="BC169" s="457"/>
      <c r="BD169" s="452"/>
      <c r="BE169" s="342"/>
      <c r="BF169" s="340"/>
      <c r="BG169" s="469"/>
      <c r="BH169" s="469"/>
      <c r="BI169" s="469"/>
      <c r="BJ169" s="469"/>
      <c r="BK169" s="469"/>
      <c r="BL169" s="469"/>
      <c r="BM169" s="469"/>
      <c r="BN169" s="469"/>
      <c r="BO169" s="469"/>
      <c r="BP169" s="341"/>
      <c r="BQ169" s="359"/>
      <c r="BR169" s="358"/>
      <c r="BS169" s="857"/>
      <c r="BT169" s="857"/>
      <c r="BU169" s="857"/>
      <c r="BV169" s="857"/>
      <c r="BW169" s="857"/>
      <c r="BX169" s="857"/>
      <c r="BY169" s="857"/>
      <c r="BZ169" s="857"/>
      <c r="CA169" s="857"/>
      <c r="CB169" s="857"/>
      <c r="CC169" s="857"/>
      <c r="CD169" s="857"/>
      <c r="CE169" s="857"/>
      <c r="CF169" s="857"/>
      <c r="CG169" s="857"/>
      <c r="CH169" s="857"/>
      <c r="CI169" s="857"/>
      <c r="CJ169" s="857"/>
      <c r="CK169" s="857"/>
      <c r="CL169" s="857"/>
      <c r="CM169" s="857"/>
      <c r="CN169" s="857"/>
      <c r="CO169" s="857"/>
      <c r="CP169" s="857"/>
      <c r="CQ169" s="857"/>
      <c r="CR169" s="857"/>
      <c r="CS169" s="472"/>
      <c r="CT169" s="472"/>
      <c r="CU169" s="460"/>
      <c r="CV169" s="460"/>
      <c r="CW169" s="460"/>
      <c r="CX169" s="460"/>
      <c r="CY169" s="460"/>
      <c r="CZ169" s="460"/>
      <c r="DA169" s="910"/>
      <c r="DB169" s="910"/>
      <c r="DC169" s="910"/>
      <c r="DD169" s="460"/>
      <c r="DE169" s="359"/>
      <c r="DF169" s="1"/>
      <c r="DG169" s="1"/>
      <c r="DH169" s="1"/>
      <c r="DI169" s="29"/>
      <c r="DJ169" s="29"/>
    </row>
    <row r="170" spans="1:116" s="1" customFormat="1" ht="15" customHeight="1">
      <c r="A170" s="212"/>
      <c r="B170" s="212"/>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2"/>
      <c r="AE170" s="212"/>
      <c r="AF170" s="212"/>
      <c r="AG170" s="212"/>
      <c r="AH170" s="212"/>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c r="BI170" s="212"/>
      <c r="BJ170" s="212"/>
      <c r="BK170" s="212"/>
      <c r="BL170" s="212"/>
      <c r="BM170" s="212"/>
      <c r="BN170" s="212"/>
      <c r="BO170" s="212"/>
      <c r="BP170" s="212"/>
      <c r="BQ170" s="212"/>
      <c r="BR170" s="212"/>
      <c r="BS170" s="212"/>
      <c r="BT170" s="212"/>
      <c r="BU170" s="212"/>
      <c r="BV170" s="212"/>
      <c r="BW170" s="212"/>
      <c r="BX170" s="212"/>
      <c r="BY170" s="212"/>
      <c r="BZ170" s="212"/>
      <c r="CA170" s="212"/>
      <c r="CB170" s="212"/>
      <c r="CC170" s="212"/>
      <c r="CD170" s="212"/>
      <c r="CE170" s="212"/>
      <c r="CF170" s="212"/>
      <c r="CG170" s="212"/>
      <c r="CH170" s="212"/>
      <c r="CI170" s="212"/>
      <c r="CJ170" s="212"/>
      <c r="CK170" s="212"/>
      <c r="CL170" s="212"/>
      <c r="CM170" s="212"/>
      <c r="CN170" s="212"/>
      <c r="CO170" s="212"/>
      <c r="CP170" s="212"/>
      <c r="CQ170" s="212"/>
      <c r="CR170" s="212"/>
      <c r="CS170" s="212"/>
      <c r="CT170" s="212"/>
      <c r="CU170" s="212"/>
      <c r="CV170" s="212"/>
      <c r="CW170" s="212"/>
      <c r="CX170" s="212"/>
      <c r="CY170" s="212"/>
      <c r="CZ170" s="212"/>
      <c r="DA170" s="212"/>
      <c r="DB170" s="212"/>
      <c r="DC170" s="212"/>
      <c r="DD170" s="212"/>
      <c r="DE170" s="212"/>
      <c r="DF170" s="212"/>
      <c r="DG170" s="212"/>
      <c r="DH170" s="212"/>
      <c r="DI170" s="212"/>
      <c r="DJ170" s="212"/>
      <c r="DK170" s="264"/>
      <c r="DL170" s="264"/>
    </row>
    <row r="171" spans="1:116" s="1" customFormat="1" ht="6" customHeight="1">
      <c r="A171" s="211"/>
      <c r="B171" s="211"/>
      <c r="C171" s="211"/>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c r="AL171" s="211"/>
      <c r="AM171" s="211"/>
      <c r="AN171" s="211"/>
      <c r="AO171" s="211"/>
      <c r="AP171" s="211"/>
      <c r="AQ171" s="211"/>
      <c r="AR171" s="211"/>
      <c r="AS171" s="211"/>
      <c r="AT171" s="211"/>
      <c r="AU171" s="211"/>
      <c r="AV171" s="211"/>
      <c r="AW171" s="211"/>
      <c r="AX171" s="211"/>
      <c r="AY171" s="211"/>
      <c r="AZ171" s="211"/>
      <c r="BA171" s="211"/>
      <c r="BB171" s="211"/>
      <c r="BC171" s="211"/>
      <c r="BD171" s="211"/>
      <c r="BE171" s="211"/>
      <c r="BF171" s="211"/>
      <c r="BG171" s="211"/>
      <c r="BH171" s="211"/>
      <c r="BI171" s="211"/>
      <c r="BJ171" s="211"/>
      <c r="BK171" s="211"/>
      <c r="BL171" s="211"/>
      <c r="BM171" s="211"/>
      <c r="BN171" s="211"/>
      <c r="BO171" s="211"/>
      <c r="BP171" s="211"/>
      <c r="BQ171" s="211"/>
      <c r="BR171" s="211"/>
      <c r="BS171" s="211"/>
      <c r="BT171" s="211"/>
      <c r="BU171" s="211"/>
      <c r="BV171" s="211"/>
      <c r="BW171" s="211"/>
      <c r="BX171" s="211"/>
      <c r="BY171" s="211"/>
      <c r="BZ171" s="211"/>
      <c r="CA171" s="211"/>
      <c r="CB171" s="211"/>
      <c r="CC171" s="211"/>
      <c r="CD171" s="211"/>
      <c r="CE171" s="211"/>
      <c r="CF171" s="211"/>
      <c r="CG171" s="211"/>
      <c r="CH171" s="211"/>
      <c r="CI171" s="211"/>
      <c r="CJ171" s="211"/>
      <c r="CK171" s="211"/>
      <c r="CL171" s="211"/>
      <c r="CM171" s="211"/>
      <c r="CN171" s="211"/>
      <c r="CO171" s="211"/>
      <c r="CP171" s="211"/>
      <c r="CQ171" s="211"/>
      <c r="CR171" s="211"/>
      <c r="CS171" s="211"/>
      <c r="CT171" s="211"/>
      <c r="CU171" s="211"/>
      <c r="CV171" s="211"/>
      <c r="CW171" s="211"/>
      <c r="CX171" s="211"/>
      <c r="CY171" s="211"/>
      <c r="CZ171" s="211"/>
      <c r="DA171" s="211"/>
      <c r="DB171" s="211"/>
      <c r="DC171" s="211"/>
      <c r="DD171" s="211"/>
      <c r="DE171" s="211"/>
      <c r="DF171" s="211"/>
      <c r="DG171" s="211"/>
      <c r="DH171" s="211"/>
      <c r="DI171" s="211"/>
      <c r="DJ171" s="264"/>
    </row>
    <row r="172" spans="1:116" ht="25.5" customHeight="1">
      <c r="N172" s="1316" t="s">
        <v>136</v>
      </c>
      <c r="O172" s="1316"/>
      <c r="P172" s="1316"/>
      <c r="Q172" s="1316"/>
      <c r="R172" s="1316"/>
      <c r="S172" s="1316"/>
      <c r="T172" s="1316"/>
      <c r="U172" s="1316"/>
      <c r="V172" s="1316"/>
      <c r="W172" s="1316"/>
      <c r="X172" s="1316"/>
      <c r="Y172" s="1316"/>
      <c r="Z172" s="1316"/>
      <c r="AA172" s="1316"/>
      <c r="AB172" s="1316"/>
      <c r="AC172" s="1316"/>
      <c r="AD172" s="1316"/>
      <c r="AE172" s="1316"/>
      <c r="AF172" s="1316"/>
      <c r="AG172" s="1316"/>
      <c r="AH172" s="1316"/>
      <c r="AI172" s="1316"/>
      <c r="AJ172" s="1316"/>
      <c r="AK172" s="1316"/>
      <c r="AL172" s="1316"/>
      <c r="AM172" s="111"/>
      <c r="AX172" s="1317" t="s">
        <v>99</v>
      </c>
      <c r="AY172" s="1317"/>
      <c r="AZ172" s="1317"/>
      <c r="BA172" s="1317"/>
      <c r="BB172" s="1317"/>
      <c r="BC172" s="1317"/>
      <c r="BD172" s="1317"/>
      <c r="BE172" s="1317"/>
      <c r="BF172" s="1317"/>
      <c r="BL172" s="1317" t="s">
        <v>141</v>
      </c>
      <c r="BM172" s="1317"/>
      <c r="BN172" s="1317"/>
      <c r="BO172" s="1317"/>
      <c r="BP172" s="1317"/>
      <c r="BQ172" s="1317"/>
      <c r="BV172" s="1408" t="s">
        <v>135</v>
      </c>
      <c r="BW172" s="1408"/>
      <c r="BX172" s="1408"/>
      <c r="BY172" s="1408"/>
      <c r="BZ172" s="1408"/>
      <c r="CA172" s="1409"/>
      <c r="CB172" s="1178" t="s">
        <v>300</v>
      </c>
      <c r="CC172" s="1413"/>
      <c r="CD172" s="1414"/>
      <c r="CE172" s="1204">
        <v>0</v>
      </c>
      <c r="CF172" s="1273"/>
      <c r="CG172" s="1274"/>
      <c r="CH172" s="1162">
        <v>1</v>
      </c>
      <c r="CI172" s="1273"/>
      <c r="CJ172" s="1274"/>
      <c r="CK172" s="1162">
        <v>2</v>
      </c>
      <c r="CL172" s="1273"/>
      <c r="CM172" s="1274"/>
      <c r="CN172" s="1162">
        <v>3</v>
      </c>
      <c r="CO172" s="1273"/>
      <c r="CP172" s="1274"/>
      <c r="CQ172" s="1162">
        <v>4</v>
      </c>
      <c r="CR172" s="1273"/>
      <c r="CS172" s="1274"/>
      <c r="CT172" s="1162">
        <v>5</v>
      </c>
      <c r="CU172" s="1163"/>
      <c r="CV172" s="1203"/>
      <c r="CW172" s="1162">
        <v>6</v>
      </c>
      <c r="CX172" s="1163"/>
      <c r="CY172" s="1203"/>
      <c r="CZ172" s="1162">
        <v>7</v>
      </c>
      <c r="DA172" s="1163"/>
      <c r="DB172" s="1203"/>
      <c r="DC172" s="1162">
        <v>8</v>
      </c>
      <c r="DD172" s="1163"/>
      <c r="DE172" s="1203"/>
      <c r="DF172" s="1391">
        <v>9</v>
      </c>
      <c r="DG172" s="1163"/>
      <c r="DH172" s="1164"/>
    </row>
    <row r="173" spans="1:116" ht="9" customHeight="1">
      <c r="BU173" s="1392" t="s">
        <v>149</v>
      </c>
      <c r="BV173" s="1392"/>
      <c r="BW173" s="1392"/>
      <c r="BX173" s="1392"/>
      <c r="BY173" s="1392"/>
      <c r="BZ173" s="1392"/>
      <c r="CA173" s="1392"/>
      <c r="CB173" s="1392"/>
      <c r="CC173" s="1392"/>
      <c r="CD173" s="1392"/>
      <c r="CE173" s="1392"/>
      <c r="CF173" s="1392"/>
      <c r="CG173" s="1392"/>
      <c r="CH173" s="1392"/>
      <c r="CI173" s="1392"/>
      <c r="CJ173" s="1392"/>
      <c r="CK173" s="1392"/>
      <c r="CL173" s="1392"/>
      <c r="CM173" s="1392"/>
      <c r="CN173" s="1392"/>
      <c r="CO173" s="1392"/>
      <c r="CP173" s="1392"/>
      <c r="CQ173" s="1392"/>
      <c r="CR173" s="1392"/>
      <c r="CS173" s="1392"/>
      <c r="CT173" s="1392"/>
      <c r="CU173" s="1392"/>
      <c r="CV173" s="1392"/>
      <c r="CW173" s="1392"/>
      <c r="CX173" s="1392"/>
      <c r="CY173" s="1392"/>
      <c r="CZ173" s="1392"/>
      <c r="DA173" s="1392"/>
      <c r="DB173" s="1392"/>
      <c r="DC173" s="1392"/>
      <c r="DD173" s="1392"/>
      <c r="DE173" s="1392"/>
      <c r="DF173" s="1392"/>
      <c r="DG173" s="1392"/>
      <c r="DH173" s="1392"/>
    </row>
    <row r="174" spans="1:116" ht="15" customHeight="1">
      <c r="S174" s="1314" t="s">
        <v>138</v>
      </c>
      <c r="T174" s="1314"/>
      <c r="U174" s="1314"/>
      <c r="V174" s="1314"/>
      <c r="W174" s="1314"/>
      <c r="X174" s="1314"/>
      <c r="Y174" s="1314"/>
      <c r="Z174" s="1314"/>
      <c r="AA174" s="1314"/>
      <c r="AB174" s="1314"/>
      <c r="AC174" s="1314"/>
      <c r="AD174" s="1314"/>
      <c r="AE174" s="1314"/>
      <c r="AF174" s="1314"/>
      <c r="AG174" s="1314"/>
      <c r="AH174" s="1314"/>
      <c r="AP174" s="1315" t="s">
        <v>139</v>
      </c>
      <c r="AQ174" s="1315"/>
      <c r="AR174" s="1315"/>
      <c r="AS174" s="1315"/>
      <c r="AT174" s="1315"/>
      <c r="AU174" s="1315"/>
      <c r="AV174" s="1315"/>
      <c r="AW174" s="1315"/>
      <c r="AX174" s="1315"/>
      <c r="AY174" s="264"/>
      <c r="AZ174" s="264"/>
      <c r="BA174" s="264"/>
      <c r="BB174" s="264"/>
      <c r="BC174" s="264"/>
      <c r="BD174" s="264"/>
      <c r="CL174" s="264"/>
      <c r="CM174" s="264"/>
      <c r="CN174" s="264"/>
      <c r="CO174" s="264"/>
      <c r="CP174" s="264"/>
      <c r="CQ174" s="264"/>
      <c r="CR174" s="264"/>
      <c r="CS174" s="264"/>
      <c r="CT174" s="264"/>
      <c r="CU174" s="264"/>
      <c r="CV174" s="264"/>
      <c r="CW174" s="264"/>
      <c r="CX174" s="264"/>
      <c r="CY174" s="264"/>
      <c r="DA174" s="264"/>
      <c r="DB174" s="264"/>
      <c r="DC174" s="264"/>
      <c r="DD174" s="264"/>
      <c r="DF174" s="264"/>
      <c r="DG174" s="264"/>
      <c r="DH174" s="264"/>
      <c r="DJ174" s="29"/>
    </row>
    <row r="175" spans="1:116" ht="3" customHeight="1">
      <c r="Q175" s="1318" t="s">
        <v>137</v>
      </c>
      <c r="R175" s="1319"/>
      <c r="S175" s="1319"/>
      <c r="T175" s="1319"/>
      <c r="U175" s="1319"/>
      <c r="V175" s="1319"/>
      <c r="W175" s="1319"/>
      <c r="X175" s="1319"/>
      <c r="Y175" s="1319"/>
      <c r="Z175" s="1319"/>
      <c r="AA175" s="1319"/>
      <c r="AB175" s="1319"/>
      <c r="AC175" s="1319"/>
      <c r="AD175" s="1319"/>
      <c r="AE175" s="1319"/>
      <c r="AF175" s="1319"/>
      <c r="AG175" s="1319"/>
      <c r="AH175" s="1319"/>
      <c r="AI175" s="1319"/>
      <c r="AJ175" s="1320"/>
      <c r="BP175" s="264"/>
      <c r="BQ175" s="264"/>
      <c r="BR175" s="264"/>
      <c r="BS175" s="264"/>
      <c r="BT175" s="1136" t="s">
        <v>161</v>
      </c>
      <c r="BU175" s="1136"/>
      <c r="BV175" s="1136"/>
      <c r="BW175" s="1136"/>
      <c r="BX175" s="1136"/>
      <c r="BY175" s="1136"/>
      <c r="BZ175" s="264"/>
      <c r="CA175" s="264"/>
      <c r="CB175" s="264"/>
      <c r="CC175" s="264"/>
      <c r="CD175" s="264"/>
      <c r="CE175" s="264"/>
      <c r="CF175" s="264"/>
      <c r="CG175" s="1213" t="s">
        <v>162</v>
      </c>
      <c r="CH175" s="1213"/>
      <c r="CI175" s="1213"/>
      <c r="CJ175" s="1213"/>
      <c r="CK175" s="1213"/>
      <c r="CL175" s="1213"/>
      <c r="CM175" s="1213"/>
      <c r="CN175" s="108">
        <v>2</v>
      </c>
      <c r="CO175" s="108"/>
      <c r="CP175" s="108"/>
      <c r="CQ175" s="108">
        <v>0</v>
      </c>
      <c r="CR175" s="108"/>
      <c r="CS175" s="108"/>
      <c r="CT175" s="264"/>
      <c r="CU175" s="264"/>
      <c r="CV175" s="264"/>
      <c r="CW175" s="264"/>
      <c r="CX175" s="264"/>
      <c r="CY175" s="264"/>
      <c r="CZ175" s="1393">
        <f>F198</f>
        <v>3</v>
      </c>
      <c r="DA175" s="1394"/>
      <c r="DB175" s="1395"/>
      <c r="DC175" s="1400">
        <f>I198</f>
        <v>1</v>
      </c>
      <c r="DD175" s="1394"/>
      <c r="DE175" s="1401"/>
      <c r="DF175" s="264"/>
      <c r="DG175" s="264"/>
      <c r="DH175" s="264"/>
      <c r="DJ175" s="29"/>
    </row>
    <row r="176" spans="1:116" ht="18" customHeight="1">
      <c r="E176" s="1371">
        <v>30841</v>
      </c>
      <c r="F176" s="1372"/>
      <c r="G176" s="1372"/>
      <c r="H176" s="1372"/>
      <c r="I176" s="1372"/>
      <c r="J176" s="1372"/>
      <c r="K176" s="1373"/>
      <c r="L176" s="112"/>
      <c r="M176" s="264"/>
      <c r="N176" s="264"/>
      <c r="O176" s="264"/>
      <c r="P176" s="264"/>
      <c r="Q176" s="1321"/>
      <c r="R176" s="1322"/>
      <c r="S176" s="1322"/>
      <c r="T176" s="1322"/>
      <c r="U176" s="1322"/>
      <c r="V176" s="1322"/>
      <c r="W176" s="1322"/>
      <c r="X176" s="1322"/>
      <c r="Y176" s="1322"/>
      <c r="Z176" s="1322"/>
      <c r="AA176" s="1322"/>
      <c r="AB176" s="1322"/>
      <c r="AC176" s="1322"/>
      <c r="AD176" s="1322"/>
      <c r="AE176" s="1322"/>
      <c r="AF176" s="1322"/>
      <c r="AG176" s="1322"/>
      <c r="AH176" s="1322"/>
      <c r="AI176" s="1322"/>
      <c r="AJ176" s="1323"/>
      <c r="AN176" s="1327" t="s">
        <v>301</v>
      </c>
      <c r="AO176" s="1328"/>
      <c r="AP176" s="1328"/>
      <c r="AQ176" s="1328"/>
      <c r="AR176" s="1328"/>
      <c r="AS176" s="1328"/>
      <c r="AT176" s="1328"/>
      <c r="AU176" s="1328"/>
      <c r="AV176" s="1328"/>
      <c r="AW176" s="1328"/>
      <c r="AX176" s="1328"/>
      <c r="AY176" s="1328"/>
      <c r="AZ176" s="1329"/>
      <c r="BC176" s="1330" t="s">
        <v>140</v>
      </c>
      <c r="BD176" s="1331"/>
      <c r="BE176" s="1331"/>
      <c r="BF176" s="1331"/>
      <c r="BG176" s="1332"/>
      <c r="BH176" s="1369" t="s">
        <v>379</v>
      </c>
      <c r="BI176" s="1369"/>
      <c r="BJ176" s="1369"/>
      <c r="BK176" s="1369"/>
      <c r="BL176" s="1369"/>
      <c r="BM176" s="1369"/>
      <c r="BN176" s="1369"/>
      <c r="BO176" s="1370"/>
      <c r="BP176" s="264"/>
      <c r="BQ176" s="264"/>
      <c r="BR176" s="264"/>
      <c r="BS176" s="264"/>
      <c r="BT176" s="1136"/>
      <c r="BU176" s="1136"/>
      <c r="BV176" s="1136"/>
      <c r="BW176" s="1136"/>
      <c r="BX176" s="1136"/>
      <c r="BY176" s="1136"/>
      <c r="BZ176" s="1405">
        <v>847</v>
      </c>
      <c r="CA176" s="1406"/>
      <c r="CB176" s="1406"/>
      <c r="CC176" s="1406"/>
      <c r="CD176" s="1406"/>
      <c r="CE176" s="1407"/>
      <c r="CF176" s="264"/>
      <c r="CG176" s="1213"/>
      <c r="CH176" s="1213"/>
      <c r="CI176" s="1213"/>
      <c r="CJ176" s="1213"/>
      <c r="CK176" s="1213"/>
      <c r="CL176" s="1213"/>
      <c r="CM176" s="1213"/>
      <c r="CN176" s="1410">
        <v>6118</v>
      </c>
      <c r="CO176" s="1411"/>
      <c r="CP176" s="1411"/>
      <c r="CQ176" s="1411"/>
      <c r="CR176" s="1411"/>
      <c r="CS176" s="1412"/>
      <c r="CT176" s="264"/>
      <c r="CU176" s="1061" t="str">
        <f>"※"&amp;TEXT(DATE(LEFT('設定シート（非表示）'!C6,4),4,1),"ggg")</f>
        <v>※平成</v>
      </c>
      <c r="CV176" s="1061"/>
      <c r="CW176" s="1061"/>
      <c r="CX176" s="1061"/>
      <c r="CY176" s="1064"/>
      <c r="CZ176" s="1377"/>
      <c r="DA176" s="1378"/>
      <c r="DB176" s="1396"/>
      <c r="DC176" s="1402"/>
      <c r="DD176" s="1378"/>
      <c r="DE176" s="1379"/>
      <c r="DF176" s="1062" t="s">
        <v>150</v>
      </c>
      <c r="DG176" s="1061"/>
      <c r="DH176" s="1061"/>
    </row>
    <row r="177" spans="2:115" ht="3" customHeight="1">
      <c r="E177" s="262"/>
      <c r="F177" s="262"/>
      <c r="G177" s="262"/>
      <c r="H177" s="262"/>
      <c r="I177" s="262"/>
      <c r="J177" s="262"/>
      <c r="K177" s="262"/>
      <c r="L177" s="262"/>
      <c r="M177" s="264"/>
      <c r="N177" s="264"/>
      <c r="O177" s="264"/>
      <c r="P177" s="264"/>
      <c r="Q177" s="1324"/>
      <c r="R177" s="1325"/>
      <c r="S177" s="1325"/>
      <c r="T177" s="1325"/>
      <c r="U177" s="1325"/>
      <c r="V177" s="1325"/>
      <c r="W177" s="1325"/>
      <c r="X177" s="1325"/>
      <c r="Y177" s="1325"/>
      <c r="Z177" s="1325"/>
      <c r="AA177" s="1325"/>
      <c r="AB177" s="1325"/>
      <c r="AC177" s="1325"/>
      <c r="AD177" s="1325"/>
      <c r="AE177" s="1325"/>
      <c r="AF177" s="1325"/>
      <c r="AG177" s="1325"/>
      <c r="AH177" s="1325"/>
      <c r="AI177" s="1325"/>
      <c r="AJ177" s="1326"/>
      <c r="BP177" s="264"/>
      <c r="BQ177" s="264"/>
      <c r="BR177" s="264"/>
      <c r="BS177" s="264"/>
      <c r="BT177" s="1136"/>
      <c r="BU177" s="1136"/>
      <c r="BV177" s="1136"/>
      <c r="BW177" s="1136"/>
      <c r="BX177" s="1136"/>
      <c r="BY177" s="1136"/>
      <c r="BZ177" s="264"/>
      <c r="CA177" s="264"/>
      <c r="CB177" s="264"/>
      <c r="CC177" s="264"/>
      <c r="CD177" s="264"/>
      <c r="CE177" s="264"/>
      <c r="CF177" s="264"/>
      <c r="CG177" s="1213"/>
      <c r="CH177" s="1213"/>
      <c r="CI177" s="1213"/>
      <c r="CJ177" s="1213"/>
      <c r="CK177" s="1213"/>
      <c r="CL177" s="1213"/>
      <c r="CM177" s="1213"/>
      <c r="CN177" s="108"/>
      <c r="CO177" s="108"/>
      <c r="CP177" s="108"/>
      <c r="CQ177" s="108"/>
      <c r="CR177" s="108"/>
      <c r="CS177" s="108"/>
      <c r="CT177" s="264"/>
      <c r="CU177" s="264"/>
      <c r="CV177" s="264"/>
      <c r="CW177" s="264"/>
      <c r="CX177" s="264"/>
      <c r="CY177" s="264"/>
      <c r="CZ177" s="1397"/>
      <c r="DA177" s="1398"/>
      <c r="DB177" s="1399"/>
      <c r="DC177" s="1403"/>
      <c r="DD177" s="1398"/>
      <c r="DE177" s="1404"/>
      <c r="DF177" s="264"/>
      <c r="DG177" s="264"/>
      <c r="DH177" s="264"/>
      <c r="DJ177" s="29"/>
    </row>
    <row r="178" spans="2:115" ht="10.5" customHeight="1">
      <c r="CL178" s="264"/>
      <c r="CM178" s="264"/>
      <c r="CN178" s="264"/>
      <c r="CO178" s="264"/>
      <c r="CP178" s="264"/>
      <c r="CQ178" s="264"/>
      <c r="CR178" s="264"/>
      <c r="CS178" s="264"/>
      <c r="CT178" s="264"/>
      <c r="CU178" s="264"/>
      <c r="CV178" s="264"/>
      <c r="CW178" s="264"/>
      <c r="CX178" s="264"/>
      <c r="CY178" s="264"/>
      <c r="DA178" s="264"/>
      <c r="DB178" s="264"/>
      <c r="DC178" s="264"/>
      <c r="DD178" s="264"/>
      <c r="DF178" s="264"/>
      <c r="DG178" s="264"/>
      <c r="DH178" s="264"/>
    </row>
    <row r="179" spans="2:115" ht="8.25" customHeight="1">
      <c r="B179" s="1354" t="s">
        <v>170</v>
      </c>
      <c r="C179" s="1355"/>
      <c r="D179" s="1356"/>
      <c r="E179" s="1247" t="s">
        <v>31</v>
      </c>
      <c r="F179" s="1248"/>
      <c r="G179" s="1248"/>
      <c r="H179" s="1248"/>
      <c r="I179" s="1248"/>
      <c r="J179" s="1248"/>
      <c r="K179" s="1358"/>
      <c r="L179" s="1360" t="s">
        <v>21</v>
      </c>
      <c r="M179" s="1360"/>
      <c r="N179" s="1360"/>
      <c r="O179" s="1362" t="s">
        <v>22</v>
      </c>
      <c r="P179" s="1362"/>
      <c r="Q179" s="1362"/>
      <c r="R179" s="1362"/>
      <c r="S179" s="1362"/>
      <c r="T179" s="1362"/>
      <c r="U179" s="1364" t="s">
        <v>23</v>
      </c>
      <c r="V179" s="1364"/>
      <c r="W179" s="1364"/>
      <c r="X179" s="1364"/>
      <c r="Y179" s="1364"/>
      <c r="Z179" s="1364"/>
      <c r="AA179" s="1364"/>
      <c r="AB179" s="1364"/>
      <c r="AC179" s="1364"/>
      <c r="AD179" s="1364"/>
      <c r="AE179" s="1364"/>
      <c r="AF179" s="1364"/>
      <c r="AG179" s="1364"/>
      <c r="AH179" s="1364"/>
      <c r="AI179" s="1364"/>
      <c r="AJ179" s="1364"/>
      <c r="AK179" s="1364"/>
      <c r="AL179" s="1364"/>
      <c r="AM179" s="1364" t="s">
        <v>24</v>
      </c>
      <c r="AN179" s="1364"/>
      <c r="AO179" s="1364"/>
      <c r="AP179" s="1364"/>
      <c r="AQ179" s="1364"/>
      <c r="AR179" s="1364"/>
      <c r="AS179" s="1364"/>
      <c r="AT179" s="1364"/>
      <c r="AU179" s="1364"/>
      <c r="AV179" s="1364"/>
      <c r="AW179" s="1364"/>
      <c r="AX179" s="1366"/>
      <c r="AY179" s="5"/>
      <c r="BA179" s="1368" t="s">
        <v>302</v>
      </c>
      <c r="BB179" s="1368"/>
      <c r="BC179" s="1368"/>
      <c r="BD179" s="1368"/>
      <c r="BE179" s="106"/>
      <c r="BF179" s="106"/>
      <c r="BG179" s="1383" t="s">
        <v>156</v>
      </c>
      <c r="BH179" s="1383"/>
      <c r="BI179" s="1383"/>
      <c r="BJ179" s="1383"/>
      <c r="BK179" s="1383"/>
      <c r="BL179" s="1383"/>
      <c r="BM179" s="1383"/>
      <c r="BN179" s="107"/>
      <c r="BO179" s="107"/>
      <c r="BP179" s="107"/>
      <c r="BQ179" s="107"/>
      <c r="BR179" s="107"/>
      <c r="BS179" s="107"/>
      <c r="BT179" s="107"/>
      <c r="BU179" s="106"/>
      <c r="BV179" s="106"/>
      <c r="BW179" s="106"/>
      <c r="BX179" s="106"/>
      <c r="BY179" s="106"/>
      <c r="CB179" s="264"/>
      <c r="CC179" s="264"/>
      <c r="CD179" s="264"/>
      <c r="CE179" s="264"/>
      <c r="DJ179" s="29"/>
    </row>
    <row r="180" spans="2:115" ht="8.25" customHeight="1">
      <c r="B180" s="1159"/>
      <c r="C180" s="1272"/>
      <c r="D180" s="1357"/>
      <c r="E180" s="1359"/>
      <c r="F180" s="1065"/>
      <c r="G180" s="1065"/>
      <c r="H180" s="1065"/>
      <c r="I180" s="1065"/>
      <c r="J180" s="1065"/>
      <c r="K180" s="1066"/>
      <c r="L180" s="1361"/>
      <c r="M180" s="1361"/>
      <c r="N180" s="1361"/>
      <c r="O180" s="1363"/>
      <c r="P180" s="1363"/>
      <c r="Q180" s="1363"/>
      <c r="R180" s="1363"/>
      <c r="S180" s="1363"/>
      <c r="T180" s="1363"/>
      <c r="U180" s="1365"/>
      <c r="V180" s="1365"/>
      <c r="W180" s="1365"/>
      <c r="X180" s="1365"/>
      <c r="Y180" s="1365"/>
      <c r="Z180" s="1365"/>
      <c r="AA180" s="1365"/>
      <c r="AB180" s="1365"/>
      <c r="AC180" s="1365"/>
      <c r="AD180" s="1365"/>
      <c r="AE180" s="1365"/>
      <c r="AF180" s="1365"/>
      <c r="AG180" s="1365"/>
      <c r="AH180" s="1365"/>
      <c r="AI180" s="1365"/>
      <c r="AJ180" s="1365"/>
      <c r="AK180" s="1365"/>
      <c r="AL180" s="1365"/>
      <c r="AM180" s="1365"/>
      <c r="AN180" s="1365"/>
      <c r="AO180" s="1365"/>
      <c r="AP180" s="1365"/>
      <c r="AQ180" s="1365"/>
      <c r="AR180" s="1365"/>
      <c r="AS180" s="1365"/>
      <c r="AT180" s="1365"/>
      <c r="AU180" s="1365"/>
      <c r="AV180" s="1365"/>
      <c r="AW180" s="1365"/>
      <c r="AX180" s="1367"/>
      <c r="AY180" s="280"/>
      <c r="BA180" s="1368"/>
      <c r="BB180" s="1368"/>
      <c r="BC180" s="1368"/>
      <c r="BD180" s="1368"/>
      <c r="BE180" s="106"/>
      <c r="BF180" s="106"/>
      <c r="BG180" s="1383"/>
      <c r="BH180" s="1383"/>
      <c r="BI180" s="1383"/>
      <c r="BJ180" s="1383"/>
      <c r="BK180" s="1383"/>
      <c r="BL180" s="1383"/>
      <c r="BM180" s="1383"/>
      <c r="BN180" s="107"/>
      <c r="BO180" s="107"/>
      <c r="BP180" s="107"/>
      <c r="BQ180" s="107"/>
      <c r="BR180" s="107"/>
      <c r="BS180" s="107"/>
      <c r="BT180" s="107"/>
      <c r="BU180" s="106"/>
      <c r="BV180" s="106"/>
      <c r="BW180" s="106"/>
      <c r="BX180" s="106"/>
      <c r="BY180" s="106"/>
      <c r="CB180" s="264"/>
      <c r="CC180" s="264"/>
      <c r="CD180" s="264"/>
      <c r="CE180" s="12"/>
      <c r="DJ180" s="29"/>
    </row>
    <row r="181" spans="2:115" ht="2.25" customHeight="1">
      <c r="B181" s="1159"/>
      <c r="C181" s="1272"/>
      <c r="D181" s="1357"/>
      <c r="E181" s="20"/>
      <c r="F181" s="14"/>
      <c r="G181" s="14"/>
      <c r="H181" s="14"/>
      <c r="I181" s="14"/>
      <c r="J181" s="14"/>
      <c r="K181" s="14"/>
      <c r="L181" s="14"/>
      <c r="M181" s="14"/>
      <c r="N181" s="14"/>
      <c r="O181" s="110"/>
      <c r="P181" s="110"/>
      <c r="Q181" s="110"/>
      <c r="R181" s="110"/>
      <c r="S181" s="110"/>
      <c r="T181" s="110"/>
      <c r="U181" s="15"/>
      <c r="V181" s="15"/>
      <c r="W181" s="15"/>
      <c r="X181" s="15"/>
      <c r="Y181" s="15"/>
      <c r="Z181" s="15"/>
      <c r="AA181" s="15"/>
      <c r="AB181" s="15"/>
      <c r="AC181" s="15"/>
      <c r="AD181" s="15"/>
      <c r="AE181" s="15"/>
      <c r="AF181" s="15"/>
      <c r="AG181" s="15"/>
      <c r="AH181" s="15"/>
      <c r="AI181" s="15"/>
      <c r="AJ181" s="15"/>
      <c r="AK181" s="15"/>
      <c r="AL181" s="15"/>
      <c r="AM181" s="17"/>
      <c r="AN181" s="17"/>
      <c r="AO181" s="17"/>
      <c r="AP181" s="15"/>
      <c r="AQ181" s="15"/>
      <c r="AR181" s="15"/>
      <c r="AS181" s="15"/>
      <c r="AT181" s="15"/>
      <c r="AU181" s="15"/>
      <c r="AV181" s="15"/>
      <c r="AW181" s="15"/>
      <c r="AX181" s="15"/>
      <c r="AY181" s="265"/>
      <c r="BC181" s="264"/>
      <c r="BD181" s="264"/>
      <c r="BE181" s="264"/>
      <c r="BF181" s="264"/>
      <c r="BG181" s="264"/>
      <c r="BH181" s="264"/>
      <c r="BI181" s="264"/>
      <c r="BJ181" s="264"/>
      <c r="BK181" s="264"/>
      <c r="BL181" s="264"/>
      <c r="BM181" s="264"/>
      <c r="BN181" s="264"/>
      <c r="BO181" s="264"/>
      <c r="BP181" s="264"/>
      <c r="BQ181" s="264"/>
      <c r="BR181" s="264"/>
      <c r="BS181" s="264"/>
      <c r="BT181" s="264"/>
      <c r="BU181" s="264"/>
      <c r="BV181" s="264"/>
      <c r="BW181" s="264"/>
      <c r="BX181" s="264"/>
      <c r="BY181" s="264"/>
      <c r="CB181" s="264"/>
      <c r="CC181" s="264"/>
      <c r="CD181" s="264"/>
      <c r="CE181" s="12"/>
      <c r="DJ181" s="29"/>
    </row>
    <row r="182" spans="2:115" ht="8.25" customHeight="1">
      <c r="B182" s="1159"/>
      <c r="C182" s="1272"/>
      <c r="D182" s="1357"/>
      <c r="E182" s="21"/>
      <c r="F182" s="1384">
        <f>G19</f>
        <v>0</v>
      </c>
      <c r="G182" s="1385"/>
      <c r="H182" s="1385"/>
      <c r="I182" s="1275">
        <f>J19</f>
        <v>0</v>
      </c>
      <c r="J182" s="1276"/>
      <c r="K182" s="1277"/>
      <c r="L182" s="1275">
        <f>M19</f>
        <v>0</v>
      </c>
      <c r="M182" s="1276"/>
      <c r="N182" s="1277"/>
      <c r="O182" s="1305">
        <f>P19</f>
        <v>0</v>
      </c>
      <c r="P182" s="1306"/>
      <c r="Q182" s="1307"/>
      <c r="R182" s="1305">
        <f>S19</f>
        <v>0</v>
      </c>
      <c r="S182" s="1306"/>
      <c r="T182" s="1307"/>
      <c r="U182" s="1275">
        <f>V19</f>
        <v>0</v>
      </c>
      <c r="V182" s="1276"/>
      <c r="W182" s="1277"/>
      <c r="X182" s="1275">
        <f>Y19</f>
        <v>0</v>
      </c>
      <c r="Y182" s="1276"/>
      <c r="Z182" s="1277"/>
      <c r="AA182" s="1275">
        <f>AB19</f>
        <v>0</v>
      </c>
      <c r="AB182" s="1276"/>
      <c r="AC182" s="1277"/>
      <c r="AD182" s="1275">
        <f>AE19</f>
        <v>0</v>
      </c>
      <c r="AE182" s="1276"/>
      <c r="AF182" s="1277"/>
      <c r="AG182" s="1275">
        <f>AH19</f>
        <v>0</v>
      </c>
      <c r="AH182" s="1276"/>
      <c r="AI182" s="1277"/>
      <c r="AJ182" s="1275">
        <f>AK19</f>
        <v>0</v>
      </c>
      <c r="AK182" s="1276"/>
      <c r="AL182" s="1374"/>
      <c r="AM182" s="1377" t="s">
        <v>270</v>
      </c>
      <c r="AN182" s="1378"/>
      <c r="AO182" s="1379"/>
      <c r="AP182" s="1380">
        <f>AQ19</f>
        <v>0</v>
      </c>
      <c r="AQ182" s="1276"/>
      <c r="AR182" s="1277"/>
      <c r="AS182" s="1275">
        <f>AT19</f>
        <v>0</v>
      </c>
      <c r="AT182" s="1276"/>
      <c r="AU182" s="1277"/>
      <c r="AV182" s="1275">
        <f>AW19</f>
        <v>0</v>
      </c>
      <c r="AW182" s="1276"/>
      <c r="AX182" s="1374"/>
      <c r="AY182" s="18"/>
      <c r="AZ182" s="1272"/>
      <c r="BA182" s="1272"/>
      <c r="BB182" s="1284"/>
      <c r="BC182" s="1285"/>
      <c r="BD182" s="1286"/>
      <c r="BE182" s="264"/>
      <c r="BF182" s="264"/>
      <c r="BG182" s="264"/>
      <c r="BH182" s="1290" t="s">
        <v>158</v>
      </c>
      <c r="BI182" s="1291"/>
      <c r="BJ182" s="1292"/>
      <c r="BK182" s="1299" t="s">
        <v>157</v>
      </c>
      <c r="BL182" s="1291"/>
      <c r="BM182" s="1300"/>
      <c r="BN182" s="285"/>
      <c r="BO182" s="264"/>
      <c r="BP182" s="264"/>
      <c r="BQ182" s="264"/>
      <c r="BR182" s="264"/>
      <c r="BS182" s="264"/>
      <c r="BT182" s="264"/>
      <c r="BU182" s="264"/>
      <c r="BV182" s="264"/>
      <c r="BW182" s="264"/>
      <c r="BX182" s="264"/>
      <c r="BY182" s="264"/>
      <c r="CB182" s="264"/>
      <c r="CC182" s="264"/>
      <c r="CD182" s="264"/>
      <c r="CE182" s="12"/>
      <c r="CH182" s="1255" t="s">
        <v>142</v>
      </c>
      <c r="CI182" s="1255"/>
      <c r="CJ182" s="1255"/>
      <c r="CK182" s="1255"/>
      <c r="CL182" s="1255"/>
      <c r="CM182" s="1255"/>
      <c r="CN182" s="1255"/>
      <c r="CO182" s="1255"/>
      <c r="CP182" s="1255"/>
      <c r="CQ182" s="1255"/>
      <c r="CR182" s="1255"/>
      <c r="CS182" s="1255"/>
      <c r="CT182" s="1255"/>
      <c r="CU182" s="1255"/>
      <c r="CV182" s="1255"/>
      <c r="CW182" s="1255"/>
      <c r="CX182" s="1255"/>
      <c r="CY182" s="1255"/>
      <c r="CZ182" s="1255"/>
      <c r="DA182" s="1255"/>
      <c r="DB182" s="1255"/>
      <c r="DC182" s="1255"/>
      <c r="DD182" s="1255"/>
      <c r="DE182" s="1255"/>
      <c r="DF182" s="1255"/>
      <c r="DG182" s="1255"/>
      <c r="DJ182" s="29"/>
    </row>
    <row r="183" spans="2:115" ht="8.25" customHeight="1">
      <c r="B183" s="1159"/>
      <c r="C183" s="1272"/>
      <c r="D183" s="1357"/>
      <c r="E183" s="21"/>
      <c r="F183" s="1384"/>
      <c r="G183" s="1385"/>
      <c r="H183" s="1385"/>
      <c r="I183" s="1278"/>
      <c r="J183" s="1279"/>
      <c r="K183" s="1280"/>
      <c r="L183" s="1278"/>
      <c r="M183" s="1279"/>
      <c r="N183" s="1280"/>
      <c r="O183" s="1308"/>
      <c r="P183" s="1309"/>
      <c r="Q183" s="1310"/>
      <c r="R183" s="1308"/>
      <c r="S183" s="1309"/>
      <c r="T183" s="1310"/>
      <c r="U183" s="1278"/>
      <c r="V183" s="1279"/>
      <c r="W183" s="1280"/>
      <c r="X183" s="1278"/>
      <c r="Y183" s="1279"/>
      <c r="Z183" s="1280"/>
      <c r="AA183" s="1278"/>
      <c r="AB183" s="1279"/>
      <c r="AC183" s="1280"/>
      <c r="AD183" s="1278"/>
      <c r="AE183" s="1279"/>
      <c r="AF183" s="1280"/>
      <c r="AG183" s="1278"/>
      <c r="AH183" s="1279"/>
      <c r="AI183" s="1280"/>
      <c r="AJ183" s="1278"/>
      <c r="AK183" s="1279"/>
      <c r="AL183" s="1375"/>
      <c r="AM183" s="1377"/>
      <c r="AN183" s="1378"/>
      <c r="AO183" s="1379"/>
      <c r="AP183" s="1381"/>
      <c r="AQ183" s="1279"/>
      <c r="AR183" s="1280"/>
      <c r="AS183" s="1278"/>
      <c r="AT183" s="1279"/>
      <c r="AU183" s="1280"/>
      <c r="AV183" s="1278"/>
      <c r="AW183" s="1279"/>
      <c r="AX183" s="1375"/>
      <c r="AY183" s="19"/>
      <c r="AZ183" s="1272"/>
      <c r="BA183" s="1272"/>
      <c r="BB183" s="1287"/>
      <c r="BC183" s="1288"/>
      <c r="BD183" s="1289"/>
      <c r="BE183" s="264"/>
      <c r="BF183" s="264"/>
      <c r="BG183" s="264"/>
      <c r="BH183" s="1293"/>
      <c r="BI183" s="1294"/>
      <c r="BJ183" s="1295"/>
      <c r="BK183" s="1301"/>
      <c r="BL183" s="1294"/>
      <c r="BM183" s="1302"/>
      <c r="BN183" s="285"/>
      <c r="BO183" s="264"/>
      <c r="BP183" s="264"/>
      <c r="BQ183" s="264"/>
      <c r="BR183" s="264"/>
      <c r="BS183" s="264"/>
      <c r="BT183" s="264"/>
      <c r="BU183" s="264"/>
      <c r="BV183" s="264"/>
      <c r="BW183" s="264"/>
      <c r="BX183" s="264"/>
      <c r="BY183" s="264"/>
      <c r="CH183" s="1255"/>
      <c r="CI183" s="1255"/>
      <c r="CJ183" s="1255"/>
      <c r="CK183" s="1255"/>
      <c r="CL183" s="1255"/>
      <c r="CM183" s="1255"/>
      <c r="CN183" s="1255"/>
      <c r="CO183" s="1255"/>
      <c r="CP183" s="1255"/>
      <c r="CQ183" s="1255"/>
      <c r="CR183" s="1255"/>
      <c r="CS183" s="1255"/>
      <c r="CT183" s="1255"/>
      <c r="CU183" s="1255"/>
      <c r="CV183" s="1255"/>
      <c r="CW183" s="1255"/>
      <c r="CX183" s="1255"/>
      <c r="CY183" s="1255"/>
      <c r="CZ183" s="1255"/>
      <c r="DA183" s="1255"/>
      <c r="DB183" s="1255"/>
      <c r="DC183" s="1255"/>
      <c r="DD183" s="1255"/>
      <c r="DE183" s="1255"/>
      <c r="DF183" s="1255"/>
      <c r="DG183" s="1255"/>
      <c r="DJ183" s="29"/>
    </row>
    <row r="184" spans="2:115" ht="8.25" customHeight="1">
      <c r="B184" s="1159"/>
      <c r="C184" s="1272"/>
      <c r="D184" s="1357"/>
      <c r="E184" s="21"/>
      <c r="F184" s="1384"/>
      <c r="G184" s="1385"/>
      <c r="H184" s="1385"/>
      <c r="I184" s="1281"/>
      <c r="J184" s="1282"/>
      <c r="K184" s="1283"/>
      <c r="L184" s="1281"/>
      <c r="M184" s="1282"/>
      <c r="N184" s="1283"/>
      <c r="O184" s="1311"/>
      <c r="P184" s="1312"/>
      <c r="Q184" s="1313"/>
      <c r="R184" s="1311"/>
      <c r="S184" s="1312"/>
      <c r="T184" s="1313"/>
      <c r="U184" s="1281"/>
      <c r="V184" s="1282"/>
      <c r="W184" s="1283"/>
      <c r="X184" s="1281"/>
      <c r="Y184" s="1282"/>
      <c r="Z184" s="1283"/>
      <c r="AA184" s="1281"/>
      <c r="AB184" s="1282"/>
      <c r="AC184" s="1283"/>
      <c r="AD184" s="1281"/>
      <c r="AE184" s="1282"/>
      <c r="AF184" s="1283"/>
      <c r="AG184" s="1281"/>
      <c r="AH184" s="1282"/>
      <c r="AI184" s="1283"/>
      <c r="AJ184" s="1281"/>
      <c r="AK184" s="1282"/>
      <c r="AL184" s="1376"/>
      <c r="AM184" s="1377"/>
      <c r="AN184" s="1378"/>
      <c r="AO184" s="1379"/>
      <c r="AP184" s="1382"/>
      <c r="AQ184" s="1282"/>
      <c r="AR184" s="1283"/>
      <c r="AS184" s="1281"/>
      <c r="AT184" s="1282"/>
      <c r="AU184" s="1283"/>
      <c r="AV184" s="1281"/>
      <c r="AW184" s="1282"/>
      <c r="AX184" s="1376"/>
      <c r="AY184" s="19"/>
      <c r="AZ184" s="1272"/>
      <c r="BA184" s="1272"/>
      <c r="BB184" s="1230"/>
      <c r="BC184" s="1231"/>
      <c r="BD184" s="1232"/>
      <c r="BE184" s="264"/>
      <c r="BF184" s="264"/>
      <c r="BG184" s="264"/>
      <c r="BH184" s="1296"/>
      <c r="BI184" s="1297"/>
      <c r="BJ184" s="1298"/>
      <c r="BK184" s="1303"/>
      <c r="BL184" s="1297"/>
      <c r="BM184" s="1304"/>
      <c r="BN184" s="285"/>
      <c r="CH184" s="1255"/>
      <c r="CI184" s="1255"/>
      <c r="CJ184" s="1255"/>
      <c r="CK184" s="1255"/>
      <c r="CL184" s="1255"/>
      <c r="CM184" s="1255"/>
      <c r="CN184" s="1255"/>
      <c r="CO184" s="1255"/>
      <c r="CP184" s="1255"/>
      <c r="CQ184" s="1255"/>
      <c r="CR184" s="1255"/>
      <c r="CS184" s="1255"/>
      <c r="CT184" s="1255"/>
      <c r="CU184" s="1255"/>
      <c r="CV184" s="1255"/>
      <c r="CW184" s="1255"/>
      <c r="CX184" s="1255"/>
      <c r="CY184" s="1255"/>
      <c r="CZ184" s="1255"/>
      <c r="DA184" s="1255"/>
      <c r="DB184" s="1255"/>
      <c r="DC184" s="1255"/>
      <c r="DD184" s="1255"/>
      <c r="DE184" s="1255"/>
      <c r="DF184" s="1255"/>
      <c r="DG184" s="1255"/>
      <c r="DJ184" s="29"/>
    </row>
    <row r="185" spans="2:115" ht="2.25" customHeight="1">
      <c r="B185" s="6"/>
      <c r="C185" s="259"/>
      <c r="D185" s="22"/>
      <c r="E185" s="16"/>
      <c r="F185" s="263"/>
      <c r="G185" s="263"/>
      <c r="H185" s="263"/>
      <c r="I185" s="263"/>
      <c r="J185" s="263"/>
      <c r="K185" s="263"/>
      <c r="L185" s="263"/>
      <c r="M185" s="263"/>
      <c r="N185" s="263"/>
      <c r="O185" s="46"/>
      <c r="P185" s="46"/>
      <c r="Q185" s="46"/>
      <c r="R185" s="46"/>
      <c r="S185" s="46"/>
      <c r="T185" s="46"/>
      <c r="U185" s="263"/>
      <c r="V185" s="263"/>
      <c r="W185" s="263"/>
      <c r="X185" s="263"/>
      <c r="Y185" s="263"/>
      <c r="Z185" s="263"/>
      <c r="AA185" s="263"/>
      <c r="AB185" s="263"/>
      <c r="AC185" s="263"/>
      <c r="AD185" s="263"/>
      <c r="AE185" s="263"/>
      <c r="AF185" s="263"/>
      <c r="AG185" s="263"/>
      <c r="AH185" s="263"/>
      <c r="AI185" s="263"/>
      <c r="AJ185" s="263"/>
      <c r="AK185" s="263"/>
      <c r="AL185" s="263"/>
      <c r="AM185" s="260"/>
      <c r="AN185" s="260"/>
      <c r="AO185" s="260"/>
      <c r="AP185" s="263"/>
      <c r="AQ185" s="263"/>
      <c r="AR185" s="263"/>
      <c r="AS185" s="263"/>
      <c r="AT185" s="263"/>
      <c r="AU185" s="263"/>
      <c r="AV185" s="263"/>
      <c r="AW185" s="263"/>
      <c r="AX185" s="263"/>
      <c r="AY185" s="276"/>
      <c r="AZ185" s="262"/>
      <c r="BB185" s="264"/>
      <c r="BC185" s="264"/>
      <c r="BD185" s="264"/>
      <c r="BE185" s="264"/>
      <c r="BF185" s="264"/>
      <c r="BG185" s="264"/>
      <c r="BH185" s="264"/>
      <c r="BI185" s="264"/>
      <c r="BJ185" s="264"/>
      <c r="BK185" s="264"/>
      <c r="BL185" s="264"/>
      <c r="BM185" s="264"/>
      <c r="BN185" s="264"/>
      <c r="DJ185" s="29"/>
    </row>
    <row r="186" spans="2:115" ht="4.5" customHeight="1" thickBot="1"/>
    <row r="187" spans="2:115" ht="16.5" customHeight="1" thickTop="1">
      <c r="F187" s="286" t="s">
        <v>163</v>
      </c>
      <c r="U187" s="286" t="s">
        <v>164</v>
      </c>
      <c r="AJ187" s="286" t="s">
        <v>165</v>
      </c>
      <c r="BQ187" s="1256" t="s">
        <v>134</v>
      </c>
      <c r="BR187" s="1257"/>
      <c r="BS187" s="1258"/>
      <c r="BT187" s="1265" t="s">
        <v>132</v>
      </c>
      <c r="BU187" s="1266"/>
      <c r="BV187" s="1266"/>
      <c r="BW187" s="1266"/>
      <c r="BX187" s="1267"/>
      <c r="BY187" s="113"/>
      <c r="BZ187" s="1254"/>
      <c r="CA187" s="1254"/>
      <c r="CB187" s="1254"/>
      <c r="CC187" s="1254" t="s">
        <v>34</v>
      </c>
      <c r="CD187" s="1254"/>
      <c r="CE187" s="1254"/>
      <c r="CF187" s="1254" t="s">
        <v>35</v>
      </c>
      <c r="CG187" s="1254"/>
      <c r="CH187" s="1254"/>
      <c r="CI187" s="1254" t="s">
        <v>32</v>
      </c>
      <c r="CJ187" s="1254"/>
      <c r="CK187" s="1254"/>
      <c r="CL187" s="1254" t="s">
        <v>33</v>
      </c>
      <c r="CM187" s="1254"/>
      <c r="CN187" s="1254"/>
      <c r="CO187" s="1254" t="s">
        <v>34</v>
      </c>
      <c r="CP187" s="1254"/>
      <c r="CQ187" s="1254"/>
      <c r="CR187" s="1254" t="s">
        <v>36</v>
      </c>
      <c r="CS187" s="1254"/>
      <c r="CT187" s="1254"/>
      <c r="CU187" s="1254" t="s">
        <v>32</v>
      </c>
      <c r="CV187" s="1254"/>
      <c r="CW187" s="1254"/>
      <c r="CX187" s="1254" t="s">
        <v>33</v>
      </c>
      <c r="CY187" s="1254"/>
      <c r="CZ187" s="1254"/>
      <c r="DA187" s="1254" t="s">
        <v>34</v>
      </c>
      <c r="DB187" s="1254"/>
      <c r="DC187" s="1254"/>
      <c r="DD187" s="1254" t="s">
        <v>28</v>
      </c>
      <c r="DE187" s="1254"/>
      <c r="DF187" s="1254"/>
      <c r="DG187" s="32"/>
      <c r="DH187" s="33"/>
      <c r="DK187" s="2"/>
    </row>
    <row r="188" spans="2:115" ht="8.25" customHeight="1">
      <c r="F188" s="1242" t="s">
        <v>53</v>
      </c>
      <c r="G188" s="1243"/>
      <c r="H188" s="1244"/>
      <c r="I188" s="1233" t="s">
        <v>270</v>
      </c>
      <c r="J188" s="1234"/>
      <c r="K188" s="1245"/>
      <c r="L188" s="1247"/>
      <c r="M188" s="1248"/>
      <c r="N188" s="1249"/>
      <c r="O188" s="1250" t="s">
        <v>150</v>
      </c>
      <c r="P188" s="1243"/>
      <c r="Q188" s="1244"/>
      <c r="R188" s="1159"/>
      <c r="S188" s="1272"/>
      <c r="T188" s="264"/>
      <c r="U188" s="1242" t="s">
        <v>53</v>
      </c>
      <c r="V188" s="1243"/>
      <c r="W188" s="1244"/>
      <c r="X188" s="264"/>
      <c r="Y188" s="264"/>
      <c r="Z188" s="264"/>
      <c r="AA188" s="1247"/>
      <c r="AB188" s="1248"/>
      <c r="AC188" s="1249"/>
      <c r="AD188" s="1250" t="s">
        <v>150</v>
      </c>
      <c r="AE188" s="1243"/>
      <c r="AF188" s="1244"/>
      <c r="AG188" s="1159"/>
      <c r="AH188" s="1272"/>
      <c r="AI188" s="264"/>
      <c r="AJ188" s="1242" t="s">
        <v>53</v>
      </c>
      <c r="AK188" s="1243"/>
      <c r="AL188" s="1244"/>
      <c r="AM188" s="1251" t="s">
        <v>270</v>
      </c>
      <c r="AN188" s="1252"/>
      <c r="AO188" s="1253"/>
      <c r="AP188" s="1247"/>
      <c r="AQ188" s="1248"/>
      <c r="AR188" s="1249"/>
      <c r="AS188" s="1250" t="s">
        <v>29</v>
      </c>
      <c r="AT188" s="1243"/>
      <c r="AU188" s="1244"/>
      <c r="AV188" s="1251" t="s">
        <v>270</v>
      </c>
      <c r="AW188" s="1252"/>
      <c r="AX188" s="1253"/>
      <c r="AY188" s="1247"/>
      <c r="AZ188" s="1248"/>
      <c r="BA188" s="1249"/>
      <c r="BB188" s="1250" t="s">
        <v>160</v>
      </c>
      <c r="BC188" s="1243"/>
      <c r="BD188" s="1244"/>
      <c r="BE188" s="1251" t="s">
        <v>270</v>
      </c>
      <c r="BF188" s="1252"/>
      <c r="BG188" s="1253"/>
      <c r="BH188" s="1247"/>
      <c r="BI188" s="1248"/>
      <c r="BJ188" s="1249"/>
      <c r="BK188" s="1250" t="s">
        <v>159</v>
      </c>
      <c r="BL188" s="1243"/>
      <c r="BM188" s="1244"/>
      <c r="BN188" s="1159"/>
      <c r="BO188" s="1272"/>
      <c r="BQ188" s="1259"/>
      <c r="BR188" s="1260"/>
      <c r="BS188" s="1261"/>
      <c r="BT188" s="1212"/>
      <c r="BU188" s="1213"/>
      <c r="BV188" s="1213"/>
      <c r="BW188" s="1213"/>
      <c r="BX188" s="1214"/>
      <c r="BY188" s="284"/>
      <c r="BZ188" s="1268" t="str">
        <f>IF('保険料計算シート（非表示）'!G25&lt;10000000000,IF('保険料計算シート（非表示）'!G25&lt;1000000000,"","Ұ"),IF(ISERROR(MID('保険料計算シート（非表示）'!G25,LEN('保険料計算シート（非表示）'!G25)-10,1)),"",MID('保険料計算シート（非表示）'!G25,LEN('保険料計算シート（非表示）'!G25)-10,1)))</f>
        <v/>
      </c>
      <c r="CA188" s="1268"/>
      <c r="CB188" s="1269"/>
      <c r="CC188" s="1235" t="str">
        <f>IF('保険料計算シート（非表示）'!G25&lt;1000000000,IF('保険料計算シート（非表示）'!G25&lt;100000000,"","Ұ"),IF(ISERROR(MID('保険料計算シート（非表示）'!G25,LEN('保険料計算シート（非表示）'!G25)-9,1)),"",MID('保険料計算シート（非表示）'!G25,LEN('保険料計算シート（非表示）'!G25)-9,1)))</f>
        <v/>
      </c>
      <c r="CD188" s="1235"/>
      <c r="CE188" s="1235"/>
      <c r="CF188" s="1235" t="str">
        <f>IF('保険料計算シート（非表示）'!G25&lt;100000000,IF('保険料計算シート（非表示）'!G25&lt;10000000,"","Ұ"),IF(ISERROR(MID('保険料計算シート（非表示）'!G25,LEN('保険料計算シート（非表示）'!G25)-8,1)),"",MID('保険料計算シート（非表示）'!G25,LEN('保険料計算シート（非表示）'!G25)-8,1)))</f>
        <v/>
      </c>
      <c r="CG188" s="1235"/>
      <c r="CH188" s="1235"/>
      <c r="CI188" s="1235" t="str">
        <f>IF('保険料計算シート（非表示）'!G25&lt;10000000,IF('保険料計算シート（非表示）'!G25&lt;1000000,"","Ұ"),IF(ISERROR(MID('保険料計算シート（非表示）'!G25,LEN('保険料計算シート（非表示）'!G25)-7,1)),"",MID('保険料計算シート（非表示）'!G25,LEN('保険料計算シート（非表示）'!G25)-7,1)))</f>
        <v/>
      </c>
      <c r="CJ188" s="1235"/>
      <c r="CK188" s="1235"/>
      <c r="CL188" s="1235" t="str">
        <f>IF('保険料計算シート（非表示）'!G25&lt;1000000,IF('保険料計算シート（非表示）'!G25&lt;100000,"","Ұ"),IF(ISERROR(MID('保険料計算シート（非表示）'!G25,LEN('保険料計算シート（非表示）'!G25)-6,1)),"",MID('保険料計算シート（非表示）'!G25,LEN('保険料計算シート（非表示）'!G25)-6,1)))</f>
        <v/>
      </c>
      <c r="CM188" s="1235"/>
      <c r="CN188" s="1235"/>
      <c r="CO188" s="1235" t="str">
        <f>IF('保険料計算シート（非表示）'!G25&lt;100000,IF('保険料計算シート（非表示）'!G25&lt;10000,"","Ұ"),IF(ISERROR(MID('保険料計算シート（非表示）'!G25,LEN('保険料計算シート（非表示）'!G25)-5,1)),"",MID('保険料計算シート（非表示）'!G25,LEN('保険料計算シート（非表示）'!G25)-5,1)))</f>
        <v/>
      </c>
      <c r="CP188" s="1235"/>
      <c r="CQ188" s="1235"/>
      <c r="CR188" s="1235" t="str">
        <f>IF('保険料計算シート（非表示）'!G25&lt;10000,IF('保険料計算シート（非表示）'!G25&lt;1000,"","Ұ"),IF(ISERROR(MID('保険料計算シート（非表示）'!G25,LEN('保険料計算シート（非表示）'!G25)-4,1)),"",MID('保険料計算シート（非表示）'!G25,LEN('保険料計算シート（非表示）'!G25)-4,1)))</f>
        <v/>
      </c>
      <c r="CS188" s="1235"/>
      <c r="CT188" s="1235"/>
      <c r="CU188" s="1235" t="str">
        <f>IF('保険料計算シート（非表示）'!G25&lt;1000,IF('保険料計算シート（非表示）'!G25&lt;100,"","Ұ"),IF(ISERROR(MID('保険料計算シート（非表示）'!G25,LEN('保険料計算シート（非表示）'!G25)-3,1)),"",MID('保険料計算シート（非表示）'!G25,LEN('保険料計算シート（非表示）'!G25)-3,1)))</f>
        <v/>
      </c>
      <c r="CV188" s="1235"/>
      <c r="CW188" s="1235"/>
      <c r="CX188" s="1235" t="str">
        <f>IF('保険料計算シート（非表示）'!G25&lt;100,IF('保険料計算シート（非表示）'!G25&lt;10,"","Ұ"),IF(ISERROR(MID('保険料計算シート（非表示）'!G25,LEN('保険料計算シート（非表示）'!G25)-2,1)),"",MID('保険料計算シート（非表示）'!G25,LEN('保険料計算シート（非表示）'!G25)-2,1)))</f>
        <v/>
      </c>
      <c r="CY188" s="1235"/>
      <c r="CZ188" s="1235"/>
      <c r="DA188" s="1235" t="str">
        <f>IF('保険料計算シート（非表示）'!G25&lt;10,"Ұ",IF(ISERROR(MID('保険料計算シート（非表示）'!G25,LEN('保険料計算シート（非表示）'!G25)-1,1)),"",MID('保険料計算シート（非表示）'!G25,LEN('保険料計算シート（非表示）'!G25)-1,1)))</f>
        <v>Ұ</v>
      </c>
      <c r="DB188" s="1235"/>
      <c r="DC188" s="1235"/>
      <c r="DD188" s="1237">
        <f>IF('保険料計算シート（非表示）'!G25=0,0,IF(ISERROR(MID('保険料計算シート（非表示）'!G25,LEN('保険料計算シート（非表示）'!G25),1)),"",MID('保険料計算シート（非表示）'!G25,LEN('保険料計算シート（非表示）'!G25),1)))</f>
        <v>0</v>
      </c>
      <c r="DE188" s="1238"/>
      <c r="DF188" s="1238"/>
      <c r="DG188" s="1159"/>
      <c r="DH188" s="1241"/>
      <c r="DK188" s="2"/>
    </row>
    <row r="189" spans="2:115" ht="16.5" customHeight="1">
      <c r="F189" s="1227">
        <v>7</v>
      </c>
      <c r="G189" s="1228"/>
      <c r="H189" s="1228"/>
      <c r="I189" s="1233"/>
      <c r="J189" s="1234"/>
      <c r="K189" s="1245"/>
      <c r="L189" s="1227">
        <f>F198</f>
        <v>3</v>
      </c>
      <c r="M189" s="1228"/>
      <c r="N189" s="1229"/>
      <c r="O189" s="1230">
        <f>I198</f>
        <v>1</v>
      </c>
      <c r="P189" s="1231"/>
      <c r="Q189" s="1232"/>
      <c r="R189" s="1159"/>
      <c r="S189" s="1272"/>
      <c r="U189" s="1227">
        <v>7</v>
      </c>
      <c r="V189" s="1228"/>
      <c r="W189" s="1228"/>
      <c r="X189" s="1233" t="s">
        <v>270</v>
      </c>
      <c r="Y189" s="1234"/>
      <c r="Z189" s="1234"/>
      <c r="AA189" s="1227">
        <f>F198</f>
        <v>3</v>
      </c>
      <c r="AB189" s="1228"/>
      <c r="AC189" s="1229"/>
      <c r="AD189" s="1230">
        <f>I198</f>
        <v>1</v>
      </c>
      <c r="AE189" s="1231"/>
      <c r="AF189" s="1232"/>
      <c r="AG189" s="1159"/>
      <c r="AH189" s="1272"/>
      <c r="AJ189" s="1227"/>
      <c r="AK189" s="1228"/>
      <c r="AL189" s="1228"/>
      <c r="AM189" s="1251"/>
      <c r="AN189" s="1252"/>
      <c r="AO189" s="1253"/>
      <c r="AP189" s="1227"/>
      <c r="AQ189" s="1228"/>
      <c r="AR189" s="1229"/>
      <c r="AS189" s="1230"/>
      <c r="AT189" s="1231"/>
      <c r="AU189" s="1232"/>
      <c r="AV189" s="1251"/>
      <c r="AW189" s="1252"/>
      <c r="AX189" s="1253"/>
      <c r="AY189" s="1227"/>
      <c r="AZ189" s="1228"/>
      <c r="BA189" s="1229"/>
      <c r="BB189" s="1230"/>
      <c r="BC189" s="1231"/>
      <c r="BD189" s="1232"/>
      <c r="BE189" s="1251"/>
      <c r="BF189" s="1252"/>
      <c r="BG189" s="1253"/>
      <c r="BH189" s="1227"/>
      <c r="BI189" s="1228"/>
      <c r="BJ189" s="1229"/>
      <c r="BK189" s="1246"/>
      <c r="BL189" s="1120"/>
      <c r="BM189" s="1121"/>
      <c r="BN189" s="1159"/>
      <c r="BO189" s="1272"/>
      <c r="BQ189" s="1259"/>
      <c r="BR189" s="1260"/>
      <c r="BS189" s="1261"/>
      <c r="BT189" s="1212"/>
      <c r="BU189" s="1213"/>
      <c r="BV189" s="1213"/>
      <c r="BW189" s="1213"/>
      <c r="BX189" s="1214"/>
      <c r="BY189" s="284"/>
      <c r="BZ189" s="1270"/>
      <c r="CA189" s="1270"/>
      <c r="CB189" s="1271"/>
      <c r="CC189" s="1236"/>
      <c r="CD189" s="1236"/>
      <c r="CE189" s="1236"/>
      <c r="CF189" s="1236"/>
      <c r="CG189" s="1236"/>
      <c r="CH189" s="1236"/>
      <c r="CI189" s="1236"/>
      <c r="CJ189" s="1236"/>
      <c r="CK189" s="1236"/>
      <c r="CL189" s="1236"/>
      <c r="CM189" s="1236"/>
      <c r="CN189" s="1236"/>
      <c r="CO189" s="1236"/>
      <c r="CP189" s="1236"/>
      <c r="CQ189" s="1236"/>
      <c r="CR189" s="1236"/>
      <c r="CS189" s="1236"/>
      <c r="CT189" s="1236"/>
      <c r="CU189" s="1236"/>
      <c r="CV189" s="1236"/>
      <c r="CW189" s="1236"/>
      <c r="CX189" s="1236"/>
      <c r="CY189" s="1236"/>
      <c r="CZ189" s="1236"/>
      <c r="DA189" s="1236"/>
      <c r="DB189" s="1236"/>
      <c r="DC189" s="1236"/>
      <c r="DD189" s="1239"/>
      <c r="DE189" s="1240"/>
      <c r="DF189" s="1240"/>
      <c r="DG189" s="1159"/>
      <c r="DH189" s="1241"/>
      <c r="DK189" s="2"/>
    </row>
    <row r="190" spans="2:115" ht="7.5" customHeight="1">
      <c r="I190" s="264"/>
      <c r="J190" s="109"/>
      <c r="K190" s="109"/>
      <c r="L190" s="109"/>
      <c r="BN190" s="8"/>
      <c r="BO190" s="8"/>
      <c r="BQ190" s="1259"/>
      <c r="BR190" s="1260"/>
      <c r="BS190" s="1261"/>
      <c r="BT190" s="1215"/>
      <c r="BU190" s="1216"/>
      <c r="BV190" s="1216"/>
      <c r="BW190" s="1216"/>
      <c r="BX190" s="1217"/>
      <c r="BY190" s="6"/>
      <c r="BZ190" s="278"/>
      <c r="CA190" s="278"/>
      <c r="CB190" s="278"/>
      <c r="CC190" s="278"/>
      <c r="CD190" s="278"/>
      <c r="CE190" s="1067" t="s">
        <v>263</v>
      </c>
      <c r="CF190" s="1067"/>
      <c r="CG190" s="277"/>
      <c r="CH190" s="277"/>
      <c r="CI190" s="277"/>
      <c r="CJ190" s="277"/>
      <c r="CK190" s="277"/>
      <c r="CL190" s="277"/>
      <c r="CM190" s="277"/>
      <c r="CN190" s="1067" t="s">
        <v>263</v>
      </c>
      <c r="CO190" s="1067"/>
      <c r="CP190" s="277"/>
      <c r="CQ190" s="277"/>
      <c r="CR190" s="277"/>
      <c r="CS190" s="277"/>
      <c r="CT190" s="277"/>
      <c r="CU190" s="277"/>
      <c r="CV190" s="277"/>
      <c r="CW190" s="1067" t="s">
        <v>263</v>
      </c>
      <c r="CX190" s="1067"/>
      <c r="CY190" s="277"/>
      <c r="CZ190" s="277"/>
      <c r="DA190" s="277"/>
      <c r="DB190" s="277"/>
      <c r="DC190" s="277"/>
      <c r="DD190" s="277"/>
      <c r="DE190" s="277"/>
      <c r="DF190" s="277"/>
      <c r="DG190" s="277"/>
      <c r="DH190" s="114"/>
      <c r="DK190" s="2"/>
    </row>
    <row r="191" spans="2:115" ht="4.5" customHeight="1">
      <c r="I191" s="264"/>
      <c r="J191" s="109"/>
      <c r="K191" s="109"/>
      <c r="L191" s="109"/>
      <c r="X191" s="1209" t="s">
        <v>167</v>
      </c>
      <c r="Y191" s="1209"/>
      <c r="Z191" s="1209"/>
      <c r="AA191" s="1209"/>
      <c r="AB191" s="1209"/>
      <c r="AC191" s="1209"/>
      <c r="AD191" s="286"/>
      <c r="AF191" s="1160" t="s">
        <v>303</v>
      </c>
      <c r="AG191" s="1207" t="s">
        <v>166</v>
      </c>
      <c r="AH191" s="1207"/>
      <c r="AI191" s="1207"/>
      <c r="AL191" s="1160" t="s">
        <v>303</v>
      </c>
      <c r="AM191" s="1207" t="s">
        <v>377</v>
      </c>
      <c r="AN191" s="1207"/>
      <c r="AO191" s="1207"/>
      <c r="AR191" s="1160" t="s">
        <v>303</v>
      </c>
      <c r="AS191" s="1207" t="s">
        <v>168</v>
      </c>
      <c r="AT191" s="1207"/>
      <c r="AU191" s="1207"/>
      <c r="AX191" s="1160" t="s">
        <v>303</v>
      </c>
      <c r="AY191" s="1211" t="s">
        <v>169</v>
      </c>
      <c r="AZ191" s="1211"/>
      <c r="BA191" s="1211"/>
      <c r="BB191" s="1211"/>
      <c r="BC191" s="1211"/>
      <c r="BD191" s="1211"/>
      <c r="BN191" s="8"/>
      <c r="BO191" s="8"/>
      <c r="BQ191" s="1259"/>
      <c r="BR191" s="1260"/>
      <c r="BS191" s="1261"/>
      <c r="BT191" s="281"/>
      <c r="BU191" s="282"/>
      <c r="BV191" s="282"/>
      <c r="BW191" s="282"/>
      <c r="BX191" s="283"/>
      <c r="BY191" s="284"/>
      <c r="BZ191" s="270"/>
      <c r="CA191" s="270"/>
      <c r="CB191" s="270"/>
      <c r="CC191" s="270"/>
      <c r="CD191" s="270"/>
      <c r="CE191" s="118"/>
      <c r="CF191" s="118"/>
      <c r="CG191" s="264"/>
      <c r="CH191" s="264"/>
      <c r="CI191" s="264"/>
      <c r="CJ191" s="264"/>
      <c r="CK191" s="264"/>
      <c r="CL191" s="264"/>
      <c r="CM191" s="264"/>
      <c r="CN191" s="118"/>
      <c r="CO191" s="118"/>
      <c r="CP191" s="264"/>
      <c r="CQ191" s="264"/>
      <c r="CR191" s="264"/>
      <c r="CS191" s="264"/>
      <c r="CT191" s="264"/>
      <c r="CU191" s="264"/>
      <c r="CV191" s="264"/>
      <c r="CW191" s="118"/>
      <c r="CX191" s="118"/>
      <c r="CY191" s="264"/>
      <c r="CZ191" s="264"/>
      <c r="DA191" s="264"/>
      <c r="DB191" s="264"/>
      <c r="DC191" s="264"/>
      <c r="DD191" s="264"/>
      <c r="DE191" s="264"/>
      <c r="DF191" s="264"/>
      <c r="DG191" s="264"/>
      <c r="DH191" s="34"/>
      <c r="DK191" s="2"/>
    </row>
    <row r="192" spans="2:115" ht="12" customHeight="1">
      <c r="B192" s="28"/>
      <c r="C192" s="3"/>
      <c r="D192" s="3"/>
      <c r="E192" s="3"/>
      <c r="F192" s="3"/>
      <c r="G192" s="3"/>
      <c r="H192" s="3"/>
      <c r="I192" s="3"/>
      <c r="J192" s="117"/>
      <c r="K192" s="117"/>
      <c r="L192" s="117"/>
      <c r="M192" s="3"/>
      <c r="N192" s="3"/>
      <c r="O192" s="3"/>
      <c r="P192" s="3"/>
      <c r="Q192" s="3"/>
      <c r="R192" s="3"/>
      <c r="S192" s="3"/>
      <c r="T192" s="3"/>
      <c r="U192" s="3"/>
      <c r="V192" s="5"/>
      <c r="X192" s="1209"/>
      <c r="Y192" s="1209"/>
      <c r="Z192" s="1209"/>
      <c r="AA192" s="1209"/>
      <c r="AB192" s="1209"/>
      <c r="AC192" s="1209"/>
      <c r="AD192" s="286"/>
      <c r="AF192" s="1160"/>
      <c r="AG192" s="1207"/>
      <c r="AH192" s="1207"/>
      <c r="AI192" s="1207"/>
      <c r="AL192" s="1160"/>
      <c r="AM192" s="1207"/>
      <c r="AN192" s="1207"/>
      <c r="AO192" s="1207"/>
      <c r="AR192" s="1160"/>
      <c r="AS192" s="1207"/>
      <c r="AT192" s="1207"/>
      <c r="AU192" s="1207"/>
      <c r="AX192" s="1160"/>
      <c r="AY192" s="1211"/>
      <c r="AZ192" s="1211"/>
      <c r="BA192" s="1211"/>
      <c r="BB192" s="1211"/>
      <c r="BC192" s="1211"/>
      <c r="BD192" s="1211"/>
      <c r="BG192" s="1224" t="s">
        <v>145</v>
      </c>
      <c r="BH192" s="1225"/>
      <c r="BI192" s="1225"/>
      <c r="BJ192" s="1225"/>
      <c r="BK192" s="1225"/>
      <c r="BL192" s="1225"/>
      <c r="BM192" s="1225"/>
      <c r="BN192" s="1225"/>
      <c r="BO192" s="1225"/>
      <c r="BP192" s="1226"/>
      <c r="BQ192" s="1259"/>
      <c r="BR192" s="1260"/>
      <c r="BS192" s="1261"/>
      <c r="BT192" s="1212" t="s">
        <v>133</v>
      </c>
      <c r="BU192" s="1213"/>
      <c r="BV192" s="1213"/>
      <c r="BW192" s="1213"/>
      <c r="BX192" s="1214"/>
      <c r="BY192" s="284"/>
      <c r="BZ192" s="1166"/>
      <c r="CA192" s="1166"/>
      <c r="CB192" s="1166"/>
      <c r="CC192" s="1166" t="s">
        <v>266</v>
      </c>
      <c r="CD192" s="1166"/>
      <c r="CE192" s="1166"/>
      <c r="CF192" s="1166" t="s">
        <v>267</v>
      </c>
      <c r="CG192" s="1166"/>
      <c r="CH192" s="1166"/>
      <c r="CI192" s="1166" t="s">
        <v>264</v>
      </c>
      <c r="CJ192" s="1166"/>
      <c r="CK192" s="1166"/>
      <c r="CL192" s="1166" t="s">
        <v>265</v>
      </c>
      <c r="CM192" s="1166"/>
      <c r="CN192" s="1166"/>
      <c r="CO192" s="1166" t="s">
        <v>266</v>
      </c>
      <c r="CP192" s="1166"/>
      <c r="CQ192" s="1166"/>
      <c r="CR192" s="1166" t="s">
        <v>268</v>
      </c>
      <c r="CS192" s="1166"/>
      <c r="CT192" s="1166"/>
      <c r="CU192" s="1166" t="s">
        <v>264</v>
      </c>
      <c r="CV192" s="1166"/>
      <c r="CW192" s="1166"/>
      <c r="CX192" s="1166" t="s">
        <v>265</v>
      </c>
      <c r="CY192" s="1166"/>
      <c r="CZ192" s="1166"/>
      <c r="DA192" s="1166" t="s">
        <v>266</v>
      </c>
      <c r="DB192" s="1166"/>
      <c r="DC192" s="1166"/>
      <c r="DD192" s="1166" t="s">
        <v>269</v>
      </c>
      <c r="DE192" s="1166"/>
      <c r="DF192" s="1166"/>
      <c r="DG192" s="264"/>
      <c r="DH192" s="34"/>
      <c r="DK192" s="2"/>
    </row>
    <row r="193" spans="2:115" ht="2.25" customHeight="1">
      <c r="B193" s="284"/>
      <c r="C193" s="264"/>
      <c r="D193" s="264"/>
      <c r="E193" s="264"/>
      <c r="F193" s="264"/>
      <c r="G193" s="264"/>
      <c r="H193" s="264"/>
      <c r="I193" s="264"/>
      <c r="J193" s="109"/>
      <c r="K193" s="109"/>
      <c r="L193" s="109"/>
      <c r="M193" s="264"/>
      <c r="N193" s="264"/>
      <c r="O193" s="264"/>
      <c r="P193" s="264"/>
      <c r="Q193" s="264"/>
      <c r="R193" s="264"/>
      <c r="S193" s="264"/>
      <c r="T193" s="264"/>
      <c r="U193" s="264"/>
      <c r="V193" s="265"/>
      <c r="X193" s="1210"/>
      <c r="Y193" s="1210"/>
      <c r="Z193" s="1210"/>
      <c r="AA193" s="1210"/>
      <c r="AB193" s="1210"/>
      <c r="AC193" s="1210"/>
      <c r="AF193" s="1160"/>
      <c r="AG193" s="1208"/>
      <c r="AH193" s="1208"/>
      <c r="AI193" s="1208"/>
      <c r="AL193" s="1160"/>
      <c r="AM193" s="1208"/>
      <c r="AN193" s="1208"/>
      <c r="AO193" s="1208"/>
      <c r="AR193" s="1160"/>
      <c r="AS193" s="1208"/>
      <c r="AT193" s="1208"/>
      <c r="AU193" s="1208"/>
      <c r="AX193" s="1160"/>
      <c r="AY193" s="1211"/>
      <c r="AZ193" s="1211"/>
      <c r="BA193" s="1211"/>
      <c r="BB193" s="1211"/>
      <c r="BC193" s="1211"/>
      <c r="BD193" s="1211"/>
      <c r="BG193" s="28"/>
      <c r="BH193" s="3"/>
      <c r="BI193" s="3"/>
      <c r="BJ193" s="3"/>
      <c r="BK193" s="3"/>
      <c r="BL193" s="3"/>
      <c r="BM193" s="3"/>
      <c r="BN193" s="3"/>
      <c r="BO193" s="1218" t="s">
        <v>28</v>
      </c>
      <c r="BP193" s="1219"/>
      <c r="BQ193" s="1259"/>
      <c r="BR193" s="1260"/>
      <c r="BS193" s="1261"/>
      <c r="BT193" s="1212"/>
      <c r="BU193" s="1213"/>
      <c r="BV193" s="1213"/>
      <c r="BW193" s="1213"/>
      <c r="BX193" s="1214"/>
      <c r="BY193" s="284"/>
      <c r="BZ193" s="1191"/>
      <c r="CA193" s="1191"/>
      <c r="CB193" s="1191"/>
      <c r="CC193" s="1191"/>
      <c r="CD193" s="1191"/>
      <c r="CE193" s="1191"/>
      <c r="CF193" s="1191"/>
      <c r="CG193" s="1191"/>
      <c r="CH193" s="1191"/>
      <c r="CI193" s="1191"/>
      <c r="CJ193" s="1191"/>
      <c r="CK193" s="1191"/>
      <c r="CL193" s="1191"/>
      <c r="CM193" s="1191"/>
      <c r="CN193" s="1191"/>
      <c r="CO193" s="1191"/>
      <c r="CP193" s="1191"/>
      <c r="CQ193" s="1191"/>
      <c r="CR193" s="1191"/>
      <c r="CS193" s="1191"/>
      <c r="CT193" s="1191"/>
      <c r="CU193" s="1191"/>
      <c r="CV193" s="1191"/>
      <c r="CW193" s="1191"/>
      <c r="CX193" s="1191"/>
      <c r="CY193" s="1191"/>
      <c r="CZ193" s="1191"/>
      <c r="DA193" s="1191"/>
      <c r="DB193" s="1191"/>
      <c r="DC193" s="1191"/>
      <c r="DD193" s="1191"/>
      <c r="DE193" s="1191"/>
      <c r="DF193" s="1191"/>
      <c r="DG193" s="264"/>
      <c r="DH193" s="34"/>
      <c r="DK193" s="2"/>
    </row>
    <row r="194" spans="2:115" ht="25.5" customHeight="1">
      <c r="B194" s="1200" t="s">
        <v>146</v>
      </c>
      <c r="C194" s="1201"/>
      <c r="D194" s="1201"/>
      <c r="E194" s="1201"/>
      <c r="F194" s="1201"/>
      <c r="G194" s="1201"/>
      <c r="H194" s="1201"/>
      <c r="I194" s="264"/>
      <c r="J194" s="264"/>
      <c r="K194" s="264"/>
      <c r="L194" s="264"/>
      <c r="M194" s="264"/>
      <c r="N194" s="264"/>
      <c r="O194" s="264"/>
      <c r="P194" s="264"/>
      <c r="Q194" s="264"/>
      <c r="R194" s="264"/>
      <c r="S194" s="264"/>
      <c r="T194" s="264"/>
      <c r="U194" s="264"/>
      <c r="V194" s="265"/>
      <c r="X194" s="1162">
        <v>6</v>
      </c>
      <c r="Y194" s="1163"/>
      <c r="Z194" s="1203"/>
      <c r="AA194" s="1204">
        <v>2</v>
      </c>
      <c r="AB194" s="1205"/>
      <c r="AC194" s="1206"/>
      <c r="AD194" s="1159"/>
      <c r="AE194" s="1166"/>
      <c r="AG194" s="1162"/>
      <c r="AH194" s="1163"/>
      <c r="AI194" s="1164"/>
      <c r="AJ194" s="1159"/>
      <c r="AK194" s="1166"/>
      <c r="AM194" s="1162"/>
      <c r="AN194" s="1163"/>
      <c r="AO194" s="1164"/>
      <c r="AP194" s="1159"/>
      <c r="AQ194" s="1166"/>
      <c r="AS194" s="1162"/>
      <c r="AT194" s="1163"/>
      <c r="AU194" s="1164"/>
      <c r="AV194" s="1159"/>
      <c r="AW194" s="1166"/>
      <c r="AY194" s="1162"/>
      <c r="AZ194" s="1163"/>
      <c r="BA194" s="1164"/>
      <c r="BB194" s="1159"/>
      <c r="BC194" s="1166"/>
      <c r="BG194" s="284"/>
      <c r="BH194" s="264"/>
      <c r="BI194" s="264"/>
      <c r="BJ194" s="264"/>
      <c r="BK194" s="264"/>
      <c r="BL194" s="264"/>
      <c r="BM194" s="264"/>
      <c r="BN194" s="264"/>
      <c r="BO194" s="1220"/>
      <c r="BP194" s="1221"/>
      <c r="BQ194" s="1259"/>
      <c r="BR194" s="1260"/>
      <c r="BS194" s="1261"/>
      <c r="BT194" s="1212"/>
      <c r="BU194" s="1213"/>
      <c r="BV194" s="1213"/>
      <c r="BW194" s="1213"/>
      <c r="BX194" s="1214"/>
      <c r="BY194" s="284"/>
      <c r="BZ194" s="1178" t="str">
        <f>IF('保険料計算シート（非表示）'!I25&lt;10000000000,IF('保険料計算シート（非表示）'!I25&lt;1000000000,"","Ұ"),IF(ISERROR(MID('保険料計算シート（非表示）'!I25,LEN('保険料計算シート（非表示）'!I25)-10,1)),"",MID('保険料計算シート（非表示）'!I25,LEN('保険料計算シート（非表示）'!I25)-10,1)))</f>
        <v/>
      </c>
      <c r="CA194" s="1179"/>
      <c r="CB194" s="1180"/>
      <c r="CC194" s="1172" t="str">
        <f>IF('保険料計算シート（非表示）'!I25&lt;1000000000,IF('保険料計算シート（非表示）'!I25&lt;100000000,"","Ұ"),IF(ISERROR(MID('保険料計算シート（非表示）'!I25,LEN('保険料計算シート（非表示）'!I25)-9,1)),"",MID('保険料計算シート（非表示）'!I25,LEN('保険料計算シート（非表示）'!I25)-9,1)))</f>
        <v/>
      </c>
      <c r="CD194" s="1173"/>
      <c r="CE194" s="1174"/>
      <c r="CF194" s="1172" t="str">
        <f>IF('保険料計算シート（非表示）'!I25&lt;100000000,IF('保険料計算シート（非表示）'!I25&lt;10000000,"","Ұ"),IF(ISERROR(MID('保険料計算シート（非表示）'!I25,LEN('保険料計算シート（非表示）'!I25)-8,1)),"",MID('保険料計算シート（非表示）'!I25,LEN('保険料計算シート（非表示）'!I25)-8,1)))</f>
        <v/>
      </c>
      <c r="CG194" s="1173"/>
      <c r="CH194" s="1174"/>
      <c r="CI194" s="1172" t="str">
        <f>IF('保険料計算シート（非表示）'!I25&lt;10000000,IF('保険料計算シート（非表示）'!I25&lt;1000000,"","Ұ"),IF(ISERROR(MID('保険料計算シート（非表示）'!I25,LEN('保険料計算シート（非表示）'!I25)-7,1)),"",MID('保険料計算シート（非表示）'!I25,LEN('保険料計算シート（非表示）'!I25)-7,1)))</f>
        <v/>
      </c>
      <c r="CJ194" s="1173"/>
      <c r="CK194" s="1174"/>
      <c r="CL194" s="1172" t="str">
        <f>IF('保険料計算シート（非表示）'!I25&lt;1000000,IF('保険料計算シート（非表示）'!I25&lt;100000,"","Ұ"),IF(ISERROR(MID('保険料計算シート（非表示）'!I25,LEN('保険料計算シート（非表示）'!I25)-6,1)),"",MID('保険料計算シート（非表示）'!I25,LEN('保険料計算シート（非表示）'!I25)-6,1)))</f>
        <v/>
      </c>
      <c r="CM194" s="1173"/>
      <c r="CN194" s="1174"/>
      <c r="CO194" s="1172" t="str">
        <f>IF('保険料計算シート（非表示）'!I25&lt;100000,IF('保険料計算シート（非表示）'!I25&lt;10000,"","Ұ"),IF(ISERROR(MID('保険料計算シート（非表示）'!I25,LEN('保険料計算シート（非表示）'!I25)-5,1)),"",MID('保険料計算シート（非表示）'!I25,LEN('保険料計算シート（非表示）'!I25)-5,1)))</f>
        <v/>
      </c>
      <c r="CP194" s="1173"/>
      <c r="CQ194" s="1174"/>
      <c r="CR194" s="1172" t="str">
        <f>IF('保険料計算シート（非表示）'!I25&lt;10000,IF('保険料計算シート（非表示）'!I25&lt;1000,"","Ұ"),IF(ISERROR(MID('保険料計算シート（非表示）'!I25,LEN('保険料計算シート（非表示）'!I25)-4,1)),"",MID('保険料計算シート（非表示）'!I25,LEN('保険料計算シート（非表示）'!I25)-4,1)))</f>
        <v/>
      </c>
      <c r="CS194" s="1173"/>
      <c r="CT194" s="1174"/>
      <c r="CU194" s="1172" t="str">
        <f>IF('保険料計算シート（非表示）'!I25&lt;1000,IF('保険料計算シート（非表示）'!I25&lt;100,"","Ұ"),IF(ISERROR(MID('保険料計算シート（非表示）'!I25,LEN('保険料計算シート（非表示）'!I25)-3,1)),"",MID('保険料計算シート（非表示）'!I25,LEN('保険料計算シート（非表示）'!I25)-3,1)))</f>
        <v/>
      </c>
      <c r="CV194" s="1173"/>
      <c r="CW194" s="1174"/>
      <c r="CX194" s="1172" t="str">
        <f>IF('保険料計算シート（非表示）'!I25&lt;100,IF('保険料計算シート（非表示）'!I25&lt;10,"","Ұ"),IF(ISERROR(MID('保険料計算シート（非表示）'!I25,LEN('保険料計算シート（非表示）'!I25)-2,1)),"",MID('保険料計算シート（非表示）'!I25,LEN('保険料計算シート（非表示）'!I25)-2,1)))</f>
        <v/>
      </c>
      <c r="CY194" s="1173"/>
      <c r="CZ194" s="1174"/>
      <c r="DA194" s="1172" t="str">
        <f>IF('保険料計算シート（非表示）'!I25&lt;10,"Ұ",IF(ISERROR(MID('保険料計算シート（非表示）'!I25,LEN('保険料計算シート（非表示）'!I25)-1,1)),"",MID('保険料計算シート（非表示）'!I25,LEN('保険料計算シート（非表示）'!I25)-1,1)))</f>
        <v>Ұ</v>
      </c>
      <c r="DB194" s="1173"/>
      <c r="DC194" s="1174"/>
      <c r="DD194" s="1181">
        <f>IF('保険料計算シート（非表示）'!I25=0,0,IF(ISERROR(MID('保険料計算シート（非表示）'!I25,LEN('保険料計算シート（非表示）'!I25),1)),"",MID('保険料計算シート（非表示）'!I25,LEN('保険料計算シート（非表示）'!I25),1)))</f>
        <v>0</v>
      </c>
      <c r="DE194" s="1173"/>
      <c r="DF194" s="1182"/>
      <c r="DG194" s="1159"/>
      <c r="DH194" s="1183"/>
      <c r="DK194" s="2"/>
    </row>
    <row r="195" spans="2:115" ht="7.5" customHeight="1">
      <c r="B195" s="1200" t="str">
        <f>" 1．"&amp;AR75</f>
        <v xml:space="preserve"> 1．平成</v>
      </c>
      <c r="C195" s="1202"/>
      <c r="D195" s="1202"/>
      <c r="E195" s="1202"/>
      <c r="F195" s="1202"/>
      <c r="G195" s="1202"/>
      <c r="H195" s="264"/>
      <c r="I195" s="264"/>
      <c r="J195" s="264"/>
      <c r="K195" s="264"/>
      <c r="L195" s="264"/>
      <c r="M195" s="264"/>
      <c r="N195" s="264"/>
      <c r="O195" s="264"/>
      <c r="P195" s="264"/>
      <c r="Q195" s="264"/>
      <c r="R195" s="264"/>
      <c r="S195" s="264"/>
      <c r="T195" s="264"/>
      <c r="U195" s="264"/>
      <c r="V195" s="265"/>
      <c r="BG195" s="6"/>
      <c r="BH195" s="277"/>
      <c r="BI195" s="277"/>
      <c r="BJ195" s="277"/>
      <c r="BK195" s="277"/>
      <c r="BL195" s="277"/>
      <c r="BM195" s="277"/>
      <c r="BN195" s="277"/>
      <c r="BO195" s="1222"/>
      <c r="BP195" s="1223"/>
      <c r="BQ195" s="1262"/>
      <c r="BR195" s="1263"/>
      <c r="BS195" s="1264"/>
      <c r="BT195" s="1215"/>
      <c r="BU195" s="1216"/>
      <c r="BV195" s="1216"/>
      <c r="BW195" s="1216"/>
      <c r="BX195" s="1217"/>
      <c r="BY195" s="6"/>
      <c r="BZ195" s="278"/>
      <c r="CA195" s="278"/>
      <c r="CB195" s="278"/>
      <c r="CC195" s="278"/>
      <c r="CD195" s="278"/>
      <c r="CE195" s="1067" t="s">
        <v>263</v>
      </c>
      <c r="CF195" s="1067"/>
      <c r="CG195" s="277"/>
      <c r="CH195" s="277"/>
      <c r="CI195" s="277"/>
      <c r="CJ195" s="277"/>
      <c r="CK195" s="277"/>
      <c r="CL195" s="277"/>
      <c r="CM195" s="277"/>
      <c r="CN195" s="1067" t="s">
        <v>263</v>
      </c>
      <c r="CO195" s="1067"/>
      <c r="CP195" s="277"/>
      <c r="CQ195" s="277"/>
      <c r="CR195" s="277"/>
      <c r="CS195" s="277"/>
      <c r="CT195" s="277"/>
      <c r="CU195" s="277"/>
      <c r="CV195" s="277"/>
      <c r="CW195" s="1067" t="s">
        <v>263</v>
      </c>
      <c r="CX195" s="1067"/>
      <c r="CY195" s="277"/>
      <c r="CZ195" s="277"/>
      <c r="DA195" s="277"/>
      <c r="DB195" s="277"/>
      <c r="DC195" s="277"/>
      <c r="DD195" s="277"/>
      <c r="DE195" s="277"/>
      <c r="DF195" s="277"/>
      <c r="DG195" s="277"/>
      <c r="DH195" s="114"/>
      <c r="DK195" s="2"/>
    </row>
    <row r="196" spans="2:115" ht="12" customHeight="1">
      <c r="B196" s="1200"/>
      <c r="C196" s="1202"/>
      <c r="D196" s="1202"/>
      <c r="E196" s="1202"/>
      <c r="F196" s="1202"/>
      <c r="G196" s="1202"/>
      <c r="H196" s="264"/>
      <c r="I196" s="264"/>
      <c r="J196" s="264"/>
      <c r="K196" s="264"/>
      <c r="L196" s="264"/>
      <c r="M196" s="264"/>
      <c r="N196" s="264"/>
      <c r="O196" s="264"/>
      <c r="P196" s="264"/>
      <c r="Q196" s="264"/>
      <c r="R196" s="264"/>
      <c r="S196" s="264"/>
      <c r="T196" s="264"/>
      <c r="U196" s="264"/>
      <c r="V196" s="265"/>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c r="BJ196" s="77"/>
      <c r="BK196" s="77"/>
      <c r="BL196" s="77"/>
      <c r="BM196" s="77"/>
      <c r="BN196" s="77"/>
      <c r="BO196" s="77"/>
      <c r="BP196" s="77"/>
      <c r="BQ196" s="1192" t="s">
        <v>185</v>
      </c>
      <c r="BR196" s="1114"/>
      <c r="BS196" s="1114"/>
      <c r="BT196" s="1114"/>
      <c r="BU196" s="1114"/>
      <c r="BV196" s="1114"/>
      <c r="BW196" s="1114"/>
      <c r="BX196" s="1115"/>
      <c r="BY196" s="28"/>
      <c r="BZ196" s="1190"/>
      <c r="CA196" s="1190"/>
      <c r="CB196" s="1190"/>
      <c r="CC196" s="1190" t="s">
        <v>266</v>
      </c>
      <c r="CD196" s="1190"/>
      <c r="CE196" s="1190"/>
      <c r="CF196" s="1190" t="s">
        <v>267</v>
      </c>
      <c r="CG196" s="1190"/>
      <c r="CH196" s="1190"/>
      <c r="CI196" s="1190" t="s">
        <v>264</v>
      </c>
      <c r="CJ196" s="1190"/>
      <c r="CK196" s="1190"/>
      <c r="CL196" s="1190" t="s">
        <v>265</v>
      </c>
      <c r="CM196" s="1190"/>
      <c r="CN196" s="1190"/>
      <c r="CO196" s="1190" t="s">
        <v>266</v>
      </c>
      <c r="CP196" s="1190"/>
      <c r="CQ196" s="1190"/>
      <c r="CR196" s="1190" t="s">
        <v>268</v>
      </c>
      <c r="CS196" s="1190"/>
      <c r="CT196" s="1190"/>
      <c r="CU196" s="1190" t="s">
        <v>264</v>
      </c>
      <c r="CV196" s="1190"/>
      <c r="CW196" s="1190"/>
      <c r="CX196" s="1190" t="s">
        <v>265</v>
      </c>
      <c r="CY196" s="1190"/>
      <c r="CZ196" s="1190"/>
      <c r="DA196" s="1190" t="s">
        <v>266</v>
      </c>
      <c r="DB196" s="1190"/>
      <c r="DC196" s="1190"/>
      <c r="DD196" s="1190" t="s">
        <v>269</v>
      </c>
      <c r="DE196" s="1190"/>
      <c r="DF196" s="1190"/>
      <c r="DG196" s="3"/>
      <c r="DH196" s="115"/>
      <c r="DK196" s="2"/>
    </row>
    <row r="197" spans="2:115" ht="4.5" customHeight="1">
      <c r="B197" s="284"/>
      <c r="C197" s="264"/>
      <c r="D197" s="264"/>
      <c r="E197" s="264"/>
      <c r="F197" s="264"/>
      <c r="G197" s="264"/>
      <c r="H197" s="264"/>
      <c r="I197" s="264"/>
      <c r="J197" s="264"/>
      <c r="K197" s="264"/>
      <c r="L197" s="264"/>
      <c r="M197" s="264"/>
      <c r="N197" s="264"/>
      <c r="O197" s="264"/>
      <c r="P197" s="264"/>
      <c r="Q197" s="264"/>
      <c r="R197" s="264"/>
      <c r="S197" s="264"/>
      <c r="T197" s="264"/>
      <c r="U197" s="264"/>
      <c r="V197" s="264"/>
      <c r="W197" s="361"/>
      <c r="X197" s="362"/>
      <c r="Y197" s="362"/>
      <c r="Z197" s="362"/>
      <c r="AA197" s="362"/>
      <c r="AB197" s="362"/>
      <c r="AC197" s="362"/>
      <c r="AD197" s="362"/>
      <c r="AE197" s="362"/>
      <c r="AF197" s="362"/>
      <c r="AG197" s="362"/>
      <c r="AH197" s="362"/>
      <c r="AI197" s="362"/>
      <c r="AJ197" s="362"/>
      <c r="AK197" s="362"/>
      <c r="AL197" s="362"/>
      <c r="AM197" s="362"/>
      <c r="AN197" s="362"/>
      <c r="AO197" s="362"/>
      <c r="AP197" s="362"/>
      <c r="AQ197" s="362"/>
      <c r="AR197" s="362"/>
      <c r="AS197" s="362"/>
      <c r="AT197" s="362"/>
      <c r="AU197" s="362"/>
      <c r="AV197" s="362"/>
      <c r="AW197" s="362"/>
      <c r="AX197" s="362"/>
      <c r="AY197" s="362"/>
      <c r="AZ197" s="362"/>
      <c r="BA197" s="362"/>
      <c r="BB197" s="362"/>
      <c r="BC197" s="362"/>
      <c r="BD197" s="362"/>
      <c r="BE197" s="362"/>
      <c r="BF197" s="362"/>
      <c r="BG197" s="362"/>
      <c r="BH197" s="362"/>
      <c r="BI197" s="362"/>
      <c r="BJ197" s="362"/>
      <c r="BK197" s="362"/>
      <c r="BL197" s="362"/>
      <c r="BM197" s="362"/>
      <c r="BN197" s="362"/>
      <c r="BO197" s="362"/>
      <c r="BP197" s="363"/>
      <c r="BQ197" s="1193"/>
      <c r="BR197" s="1194"/>
      <c r="BS197" s="1194"/>
      <c r="BT197" s="1194"/>
      <c r="BU197" s="1194"/>
      <c r="BV197" s="1194"/>
      <c r="BW197" s="1194"/>
      <c r="BX197" s="1118"/>
      <c r="BY197" s="284"/>
      <c r="BZ197" s="1191"/>
      <c r="CA197" s="1191"/>
      <c r="CB197" s="1191"/>
      <c r="CC197" s="1191"/>
      <c r="CD197" s="1191"/>
      <c r="CE197" s="1191"/>
      <c r="CF197" s="1191"/>
      <c r="CG197" s="1191"/>
      <c r="CH197" s="1191"/>
      <c r="CI197" s="1191"/>
      <c r="CJ197" s="1191"/>
      <c r="CK197" s="1191"/>
      <c r="CL197" s="1191"/>
      <c r="CM197" s="1191"/>
      <c r="CN197" s="1191"/>
      <c r="CO197" s="1191"/>
      <c r="CP197" s="1191"/>
      <c r="CQ197" s="1191"/>
      <c r="CR197" s="1191"/>
      <c r="CS197" s="1191"/>
      <c r="CT197" s="1191"/>
      <c r="CU197" s="1191"/>
      <c r="CV197" s="1191"/>
      <c r="CW197" s="1191"/>
      <c r="CX197" s="1191"/>
      <c r="CY197" s="1191"/>
      <c r="CZ197" s="1191"/>
      <c r="DA197" s="1191"/>
      <c r="DB197" s="1191"/>
      <c r="DC197" s="1191"/>
      <c r="DD197" s="1191"/>
      <c r="DE197" s="1191"/>
      <c r="DF197" s="1191"/>
      <c r="DG197" s="264"/>
      <c r="DH197" s="34"/>
      <c r="DK197" s="2"/>
    </row>
    <row r="198" spans="2:115" ht="25.5" customHeight="1">
      <c r="B198" s="284"/>
      <c r="C198" s="264"/>
      <c r="D198" s="264"/>
      <c r="E198" s="264"/>
      <c r="F198" s="1153">
        <f>IF((AV75)&lt;10,"",MOD(INT((AV75)/10),10))</f>
        <v>3</v>
      </c>
      <c r="G198" s="1154"/>
      <c r="H198" s="1155"/>
      <c r="I198" s="1156">
        <f>MOD(AV75,10)</f>
        <v>1</v>
      </c>
      <c r="J198" s="1157"/>
      <c r="K198" s="1158"/>
      <c r="L198" s="1159" t="s">
        <v>148</v>
      </c>
      <c r="M198" s="1160"/>
      <c r="N198" s="1161"/>
      <c r="O198" s="1162">
        <v>1</v>
      </c>
      <c r="P198" s="1163"/>
      <c r="Q198" s="1164"/>
      <c r="R198" s="1165" t="s">
        <v>147</v>
      </c>
      <c r="S198" s="1166"/>
      <c r="T198" s="264"/>
      <c r="U198" s="264"/>
      <c r="V198" s="264"/>
      <c r="W198" s="1171" t="s">
        <v>155</v>
      </c>
      <c r="X198" s="1167"/>
      <c r="Y198" s="1167"/>
      <c r="Z198" s="1167"/>
      <c r="AA198" s="1167"/>
      <c r="AB198" s="1167" t="s">
        <v>304</v>
      </c>
      <c r="AC198" s="1167"/>
      <c r="AD198" s="1168"/>
      <c r="AE198" s="1168"/>
      <c r="AF198" s="1168"/>
      <c r="AG198" s="1168"/>
      <c r="AH198" s="1169" t="s">
        <v>305</v>
      </c>
      <c r="AI198" s="1169"/>
      <c r="AJ198" s="1199"/>
      <c r="AK198" s="1199"/>
      <c r="AL198" s="1199"/>
      <c r="AM198" s="1199"/>
      <c r="AN198" s="1199"/>
      <c r="AO198" s="364"/>
      <c r="AP198" s="364"/>
      <c r="AQ198" s="364"/>
      <c r="AR198" s="364"/>
      <c r="AS198" s="364"/>
      <c r="AT198" s="364"/>
      <c r="AU198" s="364"/>
      <c r="AV198" s="364"/>
      <c r="AW198" s="364"/>
      <c r="AX198" s="364"/>
      <c r="AY198" s="364"/>
      <c r="AZ198" s="364"/>
      <c r="BA198" s="364"/>
      <c r="BB198" s="364"/>
      <c r="BC198" s="364"/>
      <c r="BD198" s="364"/>
      <c r="BE198" s="364"/>
      <c r="BF198" s="364"/>
      <c r="BG198" s="364"/>
      <c r="BH198" s="364"/>
      <c r="BI198" s="364"/>
      <c r="BJ198" s="364"/>
      <c r="BK198" s="364"/>
      <c r="BL198" s="364"/>
      <c r="BM198" s="364"/>
      <c r="BN198" s="364"/>
      <c r="BO198" s="364"/>
      <c r="BP198" s="365"/>
      <c r="BQ198" s="1195"/>
      <c r="BR198" s="1194"/>
      <c r="BS198" s="1194"/>
      <c r="BT198" s="1194"/>
      <c r="BU198" s="1194"/>
      <c r="BV198" s="1194"/>
      <c r="BW198" s="1194"/>
      <c r="BX198" s="1118"/>
      <c r="BY198" s="284"/>
      <c r="BZ198" s="1178" t="str">
        <f>IF('保険料計算シート（非表示）'!J25&lt;10000000000,IF('保険料計算シート（非表示）'!J25&lt;1000000000,"","Ұ"),IF(ISERROR(MID('保険料計算シート（非表示）'!J25,LEN('保険料計算シート（非表示）'!J25)-10,1)),"",MID('保険料計算シート（非表示）'!J25,LEN('保険料計算シート（非表示）'!J25)-10,1)))</f>
        <v/>
      </c>
      <c r="CA198" s="1179"/>
      <c r="CB198" s="1180"/>
      <c r="CC198" s="1172" t="str">
        <f>IF('保険料計算シート（非表示）'!J25&lt;1000000000,IF('保険料計算シート（非表示）'!J25&lt;100000000,"","Ұ"),IF(ISERROR(MID('保険料計算シート（非表示）'!J25,LEN('保険料計算シート（非表示）'!J25)-9,1)),"",MID('保険料計算シート（非表示）'!J25,LEN('保険料計算シート（非表示）'!J25)-9,1)))</f>
        <v/>
      </c>
      <c r="CD198" s="1173"/>
      <c r="CE198" s="1174"/>
      <c r="CF198" s="1172" t="str">
        <f>IF('保険料計算シート（非表示）'!J25&lt;100000000,IF('保険料計算シート（非表示）'!J25&lt;10000000,"","Ұ"),IF(ISERROR(MID('保険料計算シート（非表示）'!J25,LEN('保険料計算シート（非表示）'!J25)-8,1)),"",MID('保険料計算シート（非表示）'!J25,LEN('保険料計算シート（非表示）'!J25)-8,1)))</f>
        <v/>
      </c>
      <c r="CG198" s="1173"/>
      <c r="CH198" s="1174"/>
      <c r="CI198" s="1172" t="str">
        <f>IF('保険料計算シート（非表示）'!J25&lt;10000000,IF('保険料計算シート（非表示）'!J25&lt;1000000,"","Ұ"),IF(ISERROR(MID('保険料計算シート（非表示）'!J25,LEN('保険料計算シート（非表示）'!J25)-7,1)),"",MID('保険料計算シート（非表示）'!J25,LEN('保険料計算シート（非表示）'!J25)-7,1)))</f>
        <v/>
      </c>
      <c r="CJ198" s="1173"/>
      <c r="CK198" s="1174"/>
      <c r="CL198" s="1172" t="str">
        <f>IF('保険料計算シート（非表示）'!J25&lt;1000000,IF('保険料計算シート（非表示）'!J25&lt;100000,"","Ұ"),IF(ISERROR(MID('保険料計算シート（非表示）'!J25,LEN('保険料計算シート（非表示）'!J25)-6,1)),"",MID('保険料計算シート（非表示）'!J25,LEN('保険料計算シート（非表示）'!J25)-6,1)))</f>
        <v/>
      </c>
      <c r="CM198" s="1173"/>
      <c r="CN198" s="1174"/>
      <c r="CO198" s="1172" t="str">
        <f>IF('保険料計算シート（非表示）'!J25&lt;100000,IF('保険料計算シート（非表示）'!J25&lt;10000,"","Ұ"),IF(ISERROR(MID('保険料計算シート（非表示）'!J25,LEN('保険料計算シート（非表示）'!J25)-5,1)),"",MID('保険料計算シート（非表示）'!J25,LEN('保険料計算シート（非表示）'!J25)-5,1)))</f>
        <v/>
      </c>
      <c r="CP198" s="1173"/>
      <c r="CQ198" s="1174"/>
      <c r="CR198" s="1172" t="str">
        <f>IF('保険料計算シート（非表示）'!J25&lt;10000,IF('保険料計算シート（非表示）'!J25&lt;1000,"","Ұ"),IF(ISERROR(MID('保険料計算シート（非表示）'!J25,LEN('保険料計算シート（非表示）'!J25)-4,1)),"",MID('保険料計算シート（非表示）'!J25,LEN('保険料計算シート（非表示）'!J25)-4,1)))</f>
        <v/>
      </c>
      <c r="CS198" s="1173"/>
      <c r="CT198" s="1174"/>
      <c r="CU198" s="1172" t="str">
        <f>IF('保険料計算シート（非表示）'!J25&lt;1000,IF('保険料計算シート（非表示）'!J25&lt;100,"","Ұ"),IF(ISERROR(MID('保険料計算シート（非表示）'!J25,LEN('保険料計算シート（非表示）'!J25)-3,1)),"",MID('保険料計算シート（非表示）'!J25,LEN('保険料計算シート（非表示）'!J25)-3,1)))</f>
        <v/>
      </c>
      <c r="CV198" s="1173"/>
      <c r="CW198" s="1174"/>
      <c r="CX198" s="1172" t="str">
        <f>IF('保険料計算シート（非表示）'!J25&lt;100,IF('保険料計算シート（非表示）'!J25&lt;10,"","Ұ"),IF(ISERROR(MID('保険料計算シート（非表示）'!J25,LEN('保険料計算シート（非表示）'!J25)-2,1)),"",MID('保険料計算シート（非表示）'!J25,LEN('保険料計算シート（非表示）'!J25)-2,1)))</f>
        <v/>
      </c>
      <c r="CY198" s="1173"/>
      <c r="CZ198" s="1174"/>
      <c r="DA198" s="1172" t="str">
        <f>IF('保険料計算シート（非表示）'!J25&lt;10,"Ұ",IF(ISERROR(MID('保険料計算シート（非表示）'!J25,LEN('保険料計算シート（非表示）'!J25)-1,1)),"",MID('保険料計算シート（非表示）'!J25,LEN('保険料計算シート（非表示）'!J25)-1,1)))</f>
        <v>Ұ</v>
      </c>
      <c r="DB198" s="1173"/>
      <c r="DC198" s="1174"/>
      <c r="DD198" s="1181">
        <f>IF('保険料計算シート（非表示）'!J25=0,0,IF(ISERROR(MID('保険料計算シート（非表示）'!J25,LEN('保険料計算シート（非表示）'!J25),1)),"",MID('保険料計算シート（非表示）'!J25,LEN('保険料計算シート（非表示）'!J25),1)))</f>
        <v>0</v>
      </c>
      <c r="DE198" s="1173"/>
      <c r="DF198" s="1182"/>
      <c r="DG198" s="1159"/>
      <c r="DH198" s="1183"/>
      <c r="DK198" s="2"/>
    </row>
    <row r="199" spans="2:115" ht="7.5" customHeight="1" thickBot="1">
      <c r="B199" s="284"/>
      <c r="C199" s="264"/>
      <c r="D199" s="264"/>
      <c r="E199" s="264"/>
      <c r="F199" s="264"/>
      <c r="N199" s="1170" t="s">
        <v>376</v>
      </c>
      <c r="O199" s="1170"/>
      <c r="P199" s="1170"/>
      <c r="Q199" s="1170"/>
      <c r="R199" s="1170"/>
      <c r="W199" s="366"/>
      <c r="X199" s="364"/>
      <c r="Y199" s="364"/>
      <c r="Z199" s="364"/>
      <c r="AA199" s="364"/>
      <c r="AB199" s="364"/>
      <c r="AC199" s="364"/>
      <c r="AD199" s="364"/>
      <c r="AE199" s="364"/>
      <c r="AF199" s="364"/>
      <c r="AG199" s="364"/>
      <c r="AH199" s="364"/>
      <c r="AI199" s="364"/>
      <c r="AJ199" s="364"/>
      <c r="AK199" s="364"/>
      <c r="AL199" s="364"/>
      <c r="AM199" s="364"/>
      <c r="AN199" s="364"/>
      <c r="AO199" s="364"/>
      <c r="AP199" s="364"/>
      <c r="AQ199" s="364"/>
      <c r="AR199" s="364"/>
      <c r="AS199" s="364"/>
      <c r="AT199" s="364"/>
      <c r="AU199" s="364"/>
      <c r="AV199" s="364"/>
      <c r="AW199" s="364"/>
      <c r="AX199" s="364"/>
      <c r="AY199" s="364"/>
      <c r="AZ199" s="364"/>
      <c r="BA199" s="364"/>
      <c r="BB199" s="364"/>
      <c r="BC199" s="364"/>
      <c r="BD199" s="364"/>
      <c r="BE199" s="364"/>
      <c r="BF199" s="364"/>
      <c r="BG199" s="364"/>
      <c r="BH199" s="364"/>
      <c r="BI199" s="364"/>
      <c r="BJ199" s="364"/>
      <c r="BK199" s="364"/>
      <c r="BL199" s="364"/>
      <c r="BM199" s="364"/>
      <c r="BN199" s="364"/>
      <c r="BO199" s="364"/>
      <c r="BP199" s="364"/>
      <c r="BQ199" s="1196"/>
      <c r="BR199" s="1197"/>
      <c r="BS199" s="1197"/>
      <c r="BT199" s="1197"/>
      <c r="BU199" s="1197"/>
      <c r="BV199" s="1197"/>
      <c r="BW199" s="1197"/>
      <c r="BX199" s="1198"/>
      <c r="BY199" s="116"/>
      <c r="BZ199" s="271"/>
      <c r="CA199" s="271"/>
      <c r="CB199" s="271"/>
      <c r="CC199" s="271"/>
      <c r="CD199" s="271"/>
      <c r="CE199" s="1184" t="s">
        <v>306</v>
      </c>
      <c r="CF199" s="1184"/>
      <c r="CG199" s="279"/>
      <c r="CH199" s="279"/>
      <c r="CI199" s="279"/>
      <c r="CJ199" s="279"/>
      <c r="CK199" s="279"/>
      <c r="CL199" s="279"/>
      <c r="CM199" s="279"/>
      <c r="CN199" s="1184" t="s">
        <v>306</v>
      </c>
      <c r="CO199" s="1184"/>
      <c r="CP199" s="279"/>
      <c r="CQ199" s="279"/>
      <c r="CR199" s="279"/>
      <c r="CS199" s="279"/>
      <c r="CT199" s="279"/>
      <c r="CU199" s="279"/>
      <c r="CV199" s="279"/>
      <c r="CW199" s="1184" t="s">
        <v>306</v>
      </c>
      <c r="CX199" s="1184"/>
      <c r="CY199" s="279"/>
      <c r="CZ199" s="279"/>
      <c r="DA199" s="279"/>
      <c r="DB199" s="279"/>
      <c r="DC199" s="279"/>
      <c r="DD199" s="279"/>
      <c r="DE199" s="279"/>
      <c r="DF199" s="279"/>
      <c r="DG199" s="279"/>
      <c r="DH199" s="36"/>
      <c r="DK199" s="2"/>
    </row>
    <row r="200" spans="2:115" ht="4.5" customHeight="1" thickTop="1">
      <c r="B200" s="284"/>
      <c r="C200" s="264"/>
      <c r="D200" s="264"/>
      <c r="E200" s="264"/>
      <c r="F200" s="264"/>
      <c r="N200" s="1170"/>
      <c r="O200" s="1170"/>
      <c r="P200" s="1170"/>
      <c r="Q200" s="1170"/>
      <c r="R200" s="1170"/>
      <c r="W200" s="366"/>
      <c r="X200" s="364"/>
      <c r="Y200" s="364"/>
      <c r="Z200" s="364"/>
      <c r="AA200" s="364"/>
      <c r="AB200" s="364"/>
      <c r="AC200" s="364"/>
      <c r="AD200" s="364"/>
      <c r="AE200" s="364"/>
      <c r="AF200" s="364"/>
      <c r="AG200" s="364"/>
      <c r="AH200" s="364"/>
      <c r="AI200" s="364"/>
      <c r="AJ200" s="364"/>
      <c r="AK200" s="364"/>
      <c r="AL200" s="364"/>
      <c r="AM200" s="364"/>
      <c r="AN200" s="364"/>
      <c r="AO200" s="364"/>
      <c r="AP200" s="364"/>
      <c r="AQ200" s="364"/>
      <c r="AR200" s="364"/>
      <c r="AS200" s="364"/>
      <c r="AT200" s="364"/>
      <c r="AU200" s="364"/>
      <c r="AV200" s="364"/>
      <c r="AW200" s="364"/>
      <c r="AX200" s="364"/>
      <c r="AY200" s="364"/>
      <c r="AZ200" s="364"/>
      <c r="BA200" s="364"/>
      <c r="BB200" s="364"/>
      <c r="BC200" s="364"/>
      <c r="BD200" s="364"/>
      <c r="BE200" s="364"/>
      <c r="BF200" s="364"/>
      <c r="BG200" s="364"/>
      <c r="BH200" s="364"/>
      <c r="BI200" s="364"/>
      <c r="BJ200" s="364"/>
      <c r="BK200" s="364"/>
      <c r="BL200" s="364"/>
      <c r="BM200" s="364"/>
      <c r="BN200" s="364"/>
      <c r="BO200" s="364"/>
      <c r="BP200" s="367"/>
      <c r="BQ200" s="368"/>
      <c r="BR200" s="368"/>
      <c r="BS200" s="368"/>
      <c r="BT200" s="368"/>
      <c r="BU200" s="368"/>
      <c r="BV200" s="368"/>
      <c r="BW200" s="368"/>
      <c r="BX200" s="368"/>
      <c r="BY200" s="32"/>
      <c r="BZ200" s="269"/>
      <c r="CA200" s="269"/>
      <c r="CB200" s="269"/>
      <c r="CC200" s="269"/>
      <c r="CD200" s="269"/>
      <c r="CE200" s="369"/>
      <c r="CF200" s="369"/>
      <c r="CG200" s="32"/>
      <c r="CH200" s="32"/>
      <c r="CI200" s="32"/>
      <c r="CJ200" s="32"/>
      <c r="CK200" s="32"/>
      <c r="CL200" s="32"/>
      <c r="CM200" s="32"/>
      <c r="CN200" s="369"/>
      <c r="CO200" s="369"/>
      <c r="CP200" s="32"/>
      <c r="CQ200" s="1185" t="s">
        <v>143</v>
      </c>
      <c r="CR200" s="1186"/>
      <c r="CS200" s="1186"/>
      <c r="CT200" s="1186"/>
      <c r="CU200" s="1186"/>
      <c r="CV200" s="1186"/>
      <c r="CW200" s="1186"/>
      <c r="CX200" s="1186"/>
      <c r="CY200" s="1186"/>
      <c r="CZ200" s="1186"/>
      <c r="DA200" s="1186"/>
      <c r="DB200" s="1186"/>
      <c r="DC200" s="1186"/>
      <c r="DD200" s="1186"/>
      <c r="DE200" s="1186"/>
      <c r="DF200" s="1186"/>
      <c r="DG200" s="1186"/>
      <c r="DH200" s="1187"/>
      <c r="DK200" s="2"/>
    </row>
    <row r="201" spans="2:115" ht="19.5" customHeight="1">
      <c r="B201" s="284" t="str">
        <f>" 2．"&amp;算定基礎賃金集計表!A18</f>
        <v xml:space="preserve"> 2．平成</v>
      </c>
      <c r="C201" s="264"/>
      <c r="D201" s="264"/>
      <c r="E201" s="264"/>
      <c r="F201" s="264"/>
      <c r="W201" s="366"/>
      <c r="X201" s="364"/>
      <c r="Y201" s="364"/>
      <c r="Z201" s="364"/>
      <c r="AA201" s="364"/>
      <c r="AB201" s="364"/>
      <c r="AC201" s="364"/>
      <c r="AD201" s="1145">
        <f>R155</f>
        <v>0</v>
      </c>
      <c r="AE201" s="1145"/>
      <c r="AF201" s="1145"/>
      <c r="AG201" s="1145"/>
      <c r="AH201" s="1145"/>
      <c r="AI201" s="1145"/>
      <c r="AJ201" s="1145"/>
      <c r="AK201" s="1145"/>
      <c r="AL201" s="1145"/>
      <c r="AM201" s="1145"/>
      <c r="AN201" s="1145"/>
      <c r="AO201" s="1145"/>
      <c r="AP201" s="1145"/>
      <c r="AQ201" s="1145"/>
      <c r="AR201" s="1145"/>
      <c r="AS201" s="1145"/>
      <c r="AT201" s="1145"/>
      <c r="AU201" s="1145"/>
      <c r="AV201" s="1145"/>
      <c r="AW201" s="1145"/>
      <c r="AX201" s="1145"/>
      <c r="AY201" s="1145"/>
      <c r="AZ201" s="1145"/>
      <c r="BA201" s="1145"/>
      <c r="BB201" s="1145"/>
      <c r="BC201" s="1145"/>
      <c r="BD201" s="1145"/>
      <c r="BE201" s="1145"/>
      <c r="BF201" s="1145"/>
      <c r="BG201" s="1145"/>
      <c r="BH201" s="1145"/>
      <c r="BI201" s="1145"/>
      <c r="BJ201" s="1145"/>
      <c r="BK201" s="1145"/>
      <c r="BL201" s="1145"/>
      <c r="BM201" s="364"/>
      <c r="BN201" s="364"/>
      <c r="BO201" s="364"/>
      <c r="BP201" s="367"/>
      <c r="BQ201" s="30"/>
      <c r="BR201" s="1189" t="s">
        <v>307</v>
      </c>
      <c r="BS201" s="1189"/>
      <c r="BT201" s="1189"/>
      <c r="BU201" s="1189"/>
      <c r="BV201" s="1189"/>
      <c r="BW201" s="30"/>
      <c r="BX201" s="30"/>
      <c r="BY201" s="30"/>
      <c r="BZ201" s="30"/>
      <c r="CA201" s="30"/>
      <c r="CB201" s="30"/>
      <c r="CC201" s="30"/>
      <c r="CD201" s="30"/>
      <c r="CE201" s="30"/>
      <c r="CF201" s="30"/>
      <c r="CG201" s="30"/>
      <c r="CH201" s="30"/>
      <c r="CI201" s="30"/>
      <c r="CJ201" s="30"/>
      <c r="CK201" s="30"/>
      <c r="CL201" s="30"/>
      <c r="CM201" s="30"/>
      <c r="CN201" s="30"/>
      <c r="CO201" s="30"/>
      <c r="CP201" s="30"/>
      <c r="CQ201" s="1084"/>
      <c r="CR201" s="1085"/>
      <c r="CS201" s="1085"/>
      <c r="CT201" s="1085"/>
      <c r="CU201" s="1085"/>
      <c r="CV201" s="1085"/>
      <c r="CW201" s="1085"/>
      <c r="CX201" s="1085"/>
      <c r="CY201" s="1085"/>
      <c r="CZ201" s="1085"/>
      <c r="DA201" s="1085"/>
      <c r="DB201" s="1085"/>
      <c r="DC201" s="1085"/>
      <c r="DD201" s="1085"/>
      <c r="DE201" s="1085"/>
      <c r="DF201" s="1085"/>
      <c r="DG201" s="1085"/>
      <c r="DH201" s="1188"/>
    </row>
    <row r="202" spans="2:115" ht="23.25" customHeight="1">
      <c r="B202" s="284"/>
      <c r="C202" s="264"/>
      <c r="D202" s="264"/>
      <c r="E202" s="264"/>
      <c r="F202" s="1153">
        <f>IF(算定基礎賃金集計表!E18&lt;10,"",MOD(INT(算定基礎賃金集計表!E18/10),10))</f>
        <v>3</v>
      </c>
      <c r="G202" s="1154"/>
      <c r="H202" s="1155"/>
      <c r="I202" s="1156">
        <f>MOD(算定基礎賃金集計表!E18,10)</f>
        <v>0</v>
      </c>
      <c r="J202" s="1157"/>
      <c r="K202" s="1158"/>
      <c r="L202" s="1159" t="s">
        <v>171</v>
      </c>
      <c r="M202" s="1166"/>
      <c r="N202" s="1166"/>
      <c r="W202" s="366"/>
      <c r="X202" s="364"/>
      <c r="Y202" s="364"/>
      <c r="Z202" s="364"/>
      <c r="AA202" s="364"/>
      <c r="AB202" s="364"/>
      <c r="AC202" s="364"/>
      <c r="AD202" s="364"/>
      <c r="AE202" s="364"/>
      <c r="AF202" s="364"/>
      <c r="AG202" s="364"/>
      <c r="AH202" s="364"/>
      <c r="AI202" s="364"/>
      <c r="AJ202" s="364"/>
      <c r="AK202" s="364"/>
      <c r="AL202" s="364"/>
      <c r="AM202" s="364"/>
      <c r="AN202" s="364"/>
      <c r="AO202" s="364"/>
      <c r="AP202" s="364"/>
      <c r="AQ202" s="364"/>
      <c r="AR202" s="364"/>
      <c r="AS202" s="364"/>
      <c r="AT202" s="364"/>
      <c r="AU202" s="364"/>
      <c r="AV202" s="364"/>
      <c r="AW202" s="364"/>
      <c r="AX202" s="364"/>
      <c r="AY202" s="364"/>
      <c r="AZ202" s="364"/>
      <c r="BA202" s="364"/>
      <c r="BB202" s="364"/>
      <c r="BC202" s="364"/>
      <c r="BD202" s="364"/>
      <c r="BE202" s="364"/>
      <c r="BF202" s="364"/>
      <c r="BG202" s="364"/>
      <c r="BH202" s="364"/>
      <c r="BI202" s="364"/>
      <c r="BJ202" s="364"/>
      <c r="BK202" s="364"/>
      <c r="BL202" s="364"/>
      <c r="BM202" s="364"/>
      <c r="BN202" s="364"/>
      <c r="BO202" s="364"/>
      <c r="BP202" s="367"/>
      <c r="BQ202" s="30"/>
      <c r="BR202" s="930" t="s">
        <v>304</v>
      </c>
      <c r="BS202" s="930"/>
      <c r="BT202" s="30" t="s">
        <v>308</v>
      </c>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1175" t="s">
        <v>144</v>
      </c>
      <c r="CR202" s="1176"/>
      <c r="CS202" s="1176"/>
      <c r="CT202" s="1176"/>
      <c r="CU202" s="1176"/>
      <c r="CV202" s="1176"/>
      <c r="CW202" s="1176"/>
      <c r="CX202" s="1176"/>
      <c r="CY202" s="1176"/>
      <c r="CZ202" s="1176"/>
      <c r="DA202" s="1176"/>
      <c r="DB202" s="1176"/>
      <c r="DC202" s="1176"/>
      <c r="DD202" s="1176"/>
      <c r="DE202" s="1176"/>
      <c r="DF202" s="1176"/>
      <c r="DG202" s="1176"/>
      <c r="DH202" s="1177"/>
    </row>
    <row r="203" spans="2:115" ht="23.25" customHeight="1">
      <c r="B203" s="284"/>
      <c r="C203" s="264"/>
      <c r="D203" s="264"/>
      <c r="E203" s="264"/>
      <c r="F203" s="264"/>
      <c r="W203" s="1143" t="s">
        <v>153</v>
      </c>
      <c r="X203" s="1144"/>
      <c r="Y203" s="1144"/>
      <c r="Z203" s="1144"/>
      <c r="AA203" s="1144"/>
      <c r="AB203" s="364"/>
      <c r="AC203" s="364"/>
      <c r="AD203" s="364"/>
      <c r="AE203" s="364"/>
      <c r="AF203" s="364"/>
      <c r="AG203" s="364"/>
      <c r="AH203" s="364"/>
      <c r="AI203" s="364"/>
      <c r="AJ203" s="364"/>
      <c r="AK203" s="364"/>
      <c r="AL203" s="364"/>
      <c r="AM203" s="364"/>
      <c r="AN203" s="364"/>
      <c r="AO203" s="364"/>
      <c r="AP203" s="364"/>
      <c r="AQ203" s="364"/>
      <c r="AR203" s="364"/>
      <c r="AS203" s="364"/>
      <c r="AT203" s="364"/>
      <c r="AU203" s="364"/>
      <c r="AV203" s="364"/>
      <c r="AW203" s="364"/>
      <c r="AX203" s="364"/>
      <c r="AY203" s="364"/>
      <c r="AZ203" s="364"/>
      <c r="BA203" s="364"/>
      <c r="BB203" s="364"/>
      <c r="BC203" s="364"/>
      <c r="BD203" s="364"/>
      <c r="BE203" s="364"/>
      <c r="BF203" s="364"/>
      <c r="BG203" s="364"/>
      <c r="BH203" s="364"/>
      <c r="BI203" s="364"/>
      <c r="BJ203" s="364"/>
      <c r="BK203" s="364"/>
      <c r="BL203" s="364"/>
      <c r="BM203" s="364"/>
      <c r="BN203" s="364"/>
      <c r="BO203" s="364"/>
      <c r="BP203" s="367"/>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23"/>
      <c r="CR203" s="324"/>
      <c r="CS203" s="324"/>
      <c r="CT203" s="324"/>
      <c r="CU203" s="324"/>
      <c r="CV203" s="324"/>
      <c r="CW203" s="324"/>
      <c r="CX203" s="324"/>
      <c r="CY203" s="324"/>
      <c r="CZ203" s="324"/>
      <c r="DA203" s="324"/>
      <c r="DB203" s="324"/>
      <c r="DC203" s="324"/>
      <c r="DD203" s="324"/>
      <c r="DE203" s="324"/>
      <c r="DF203" s="324"/>
      <c r="DG203" s="324"/>
      <c r="DH203" s="325"/>
    </row>
    <row r="204" spans="2:115" ht="23.25" customHeight="1">
      <c r="B204" s="284"/>
      <c r="C204" s="264"/>
      <c r="D204" s="264"/>
      <c r="E204" s="264"/>
      <c r="F204" s="264"/>
      <c r="W204" s="366"/>
      <c r="X204" s="364"/>
      <c r="Y204" s="364"/>
      <c r="Z204" s="364"/>
      <c r="AA204" s="364"/>
      <c r="AB204" s="364"/>
      <c r="AC204" s="364"/>
      <c r="AD204" s="1145">
        <f>R159</f>
        <v>0</v>
      </c>
      <c r="AE204" s="1145"/>
      <c r="AF204" s="1145"/>
      <c r="AG204" s="1145"/>
      <c r="AH204" s="1145"/>
      <c r="AI204" s="1145"/>
      <c r="AJ204" s="1145"/>
      <c r="AK204" s="1145"/>
      <c r="AL204" s="1145"/>
      <c r="AM204" s="1145"/>
      <c r="AN204" s="1145"/>
      <c r="AO204" s="1145"/>
      <c r="AP204" s="1145"/>
      <c r="AQ204" s="1145"/>
      <c r="AR204" s="1145"/>
      <c r="AS204" s="1145"/>
      <c r="AT204" s="1145"/>
      <c r="AU204" s="1145"/>
      <c r="AV204" s="1145"/>
      <c r="AW204" s="1145"/>
      <c r="AX204" s="1145"/>
      <c r="AY204" s="1145"/>
      <c r="AZ204" s="1145"/>
      <c r="BA204" s="1145"/>
      <c r="BB204" s="1145"/>
      <c r="BC204" s="1145"/>
      <c r="BD204" s="1145"/>
      <c r="BE204" s="1145"/>
      <c r="BF204" s="1145"/>
      <c r="BG204" s="1145"/>
      <c r="BH204" s="1145"/>
      <c r="BI204" s="1145"/>
      <c r="BJ204" s="1145"/>
      <c r="BK204" s="1145"/>
      <c r="BL204" s="1145"/>
      <c r="BM204" s="1146" t="s">
        <v>154</v>
      </c>
      <c r="BN204" s="1146"/>
      <c r="BO204" s="1146"/>
      <c r="BP204" s="367"/>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26"/>
      <c r="CR204" s="264"/>
      <c r="CS204" s="264"/>
      <c r="CT204" s="264"/>
      <c r="CU204" s="264"/>
      <c r="CV204" s="264"/>
      <c r="CW204" s="264"/>
      <c r="CX204" s="264"/>
      <c r="CY204" s="264"/>
      <c r="CZ204" s="264"/>
      <c r="DA204" s="264"/>
      <c r="DB204" s="264"/>
      <c r="DC204" s="264"/>
      <c r="DD204" s="264"/>
      <c r="DE204" s="264"/>
      <c r="DF204" s="264"/>
      <c r="DG204" s="264"/>
      <c r="DH204" s="370"/>
    </row>
    <row r="205" spans="2:115" ht="23.25" customHeight="1">
      <c r="B205" s="284"/>
      <c r="C205" s="264"/>
      <c r="D205" s="264"/>
      <c r="E205" s="264"/>
      <c r="F205" s="264"/>
      <c r="W205" s="366"/>
      <c r="X205" s="364"/>
      <c r="Y205" s="364"/>
      <c r="Z205" s="364"/>
      <c r="AA205" s="364"/>
      <c r="AB205" s="364"/>
      <c r="AC205" s="364"/>
      <c r="AD205" s="364"/>
      <c r="AE205" s="364"/>
      <c r="AF205" s="364"/>
      <c r="AG205" s="364"/>
      <c r="AH205" s="364"/>
      <c r="AI205" s="364"/>
      <c r="AJ205" s="364"/>
      <c r="AK205" s="364"/>
      <c r="AL205" s="364"/>
      <c r="AM205" s="364"/>
      <c r="AN205" s="364"/>
      <c r="AO205" s="364"/>
      <c r="AP205" s="364"/>
      <c r="AQ205" s="364"/>
      <c r="AR205" s="364"/>
      <c r="AS205" s="364"/>
      <c r="AT205" s="364"/>
      <c r="AU205" s="364"/>
      <c r="AV205" s="364"/>
      <c r="AW205" s="364"/>
      <c r="AX205" s="364"/>
      <c r="AY205" s="364"/>
      <c r="AZ205" s="364"/>
      <c r="BA205" s="364"/>
      <c r="BB205" s="364"/>
      <c r="BC205" s="364"/>
      <c r="BD205" s="364"/>
      <c r="BE205" s="364"/>
      <c r="BF205" s="364"/>
      <c r="BG205" s="364"/>
      <c r="BH205" s="364"/>
      <c r="BI205" s="364"/>
      <c r="BJ205" s="364"/>
      <c r="BK205" s="364"/>
      <c r="BL205" s="364"/>
      <c r="BM205" s="1146"/>
      <c r="BN205" s="1146"/>
      <c r="BO205" s="1146"/>
      <c r="BP205" s="367"/>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26"/>
      <c r="CR205" s="264"/>
      <c r="CS205" s="264"/>
      <c r="CT205" s="264"/>
      <c r="CU205" s="264"/>
      <c r="CV205" s="264"/>
      <c r="CW205" s="264"/>
      <c r="CX205" s="264"/>
      <c r="CY205" s="264"/>
      <c r="CZ205" s="264"/>
      <c r="DA205" s="264"/>
      <c r="DB205" s="264"/>
      <c r="DC205" s="264"/>
      <c r="DD205" s="264"/>
      <c r="DE205" s="264"/>
      <c r="DF205" s="264"/>
      <c r="DG205" s="264"/>
      <c r="DH205" s="370"/>
    </row>
    <row r="206" spans="2:115" ht="23.25" customHeight="1">
      <c r="B206" s="284"/>
      <c r="C206" s="264"/>
      <c r="D206" s="264"/>
      <c r="E206" s="264"/>
      <c r="F206" s="264"/>
      <c r="W206" s="366"/>
      <c r="X206" s="364"/>
      <c r="Y206" s="364"/>
      <c r="Z206" s="364"/>
      <c r="AA206" s="364"/>
      <c r="AB206" s="364"/>
      <c r="AC206" s="364"/>
      <c r="AD206" s="364"/>
      <c r="AE206" s="364"/>
      <c r="AF206" s="364"/>
      <c r="AG206" s="364"/>
      <c r="AH206" s="364"/>
      <c r="AI206" s="364"/>
      <c r="AJ206" s="364"/>
      <c r="AK206" s="364"/>
      <c r="AL206" s="364"/>
      <c r="AM206" s="364"/>
      <c r="AN206" s="364"/>
      <c r="AO206" s="364"/>
      <c r="AP206" s="364"/>
      <c r="AQ206" s="364"/>
      <c r="AR206" s="364"/>
      <c r="AS206" s="364"/>
      <c r="AT206" s="364"/>
      <c r="AU206" s="364"/>
      <c r="AV206" s="364"/>
      <c r="AW206" s="364"/>
      <c r="AX206" s="364"/>
      <c r="AY206" s="364"/>
      <c r="AZ206" s="364"/>
      <c r="BA206" s="364"/>
      <c r="BB206" s="364"/>
      <c r="BC206" s="364"/>
      <c r="BD206" s="364"/>
      <c r="BE206" s="364"/>
      <c r="BF206" s="364"/>
      <c r="BG206" s="364"/>
      <c r="BH206" s="364"/>
      <c r="BI206" s="364"/>
      <c r="BJ206" s="364"/>
      <c r="BK206" s="364"/>
      <c r="BL206" s="364"/>
      <c r="BM206" s="364"/>
      <c r="BN206" s="364"/>
      <c r="BO206" s="364"/>
      <c r="BP206" s="367"/>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26"/>
      <c r="CR206" s="264"/>
      <c r="CS206" s="264"/>
      <c r="CT206" s="264"/>
      <c r="CU206" s="264"/>
      <c r="CV206" s="264"/>
      <c r="CW206" s="264"/>
      <c r="CX206" s="264"/>
      <c r="CY206" s="264"/>
      <c r="CZ206" s="264"/>
      <c r="DA206" s="264"/>
      <c r="DB206" s="264"/>
      <c r="DC206" s="264"/>
      <c r="DD206" s="264"/>
      <c r="DE206" s="264"/>
      <c r="DF206" s="264"/>
      <c r="DG206" s="264"/>
      <c r="DH206" s="370"/>
    </row>
    <row r="207" spans="2:115" ht="16.5" customHeight="1">
      <c r="B207" s="295"/>
      <c r="C207" s="371" t="s">
        <v>152</v>
      </c>
      <c r="D207" s="296"/>
      <c r="E207" s="296"/>
      <c r="F207" s="296"/>
      <c r="G207" s="296"/>
      <c r="H207" s="296"/>
      <c r="I207" s="296"/>
      <c r="J207" s="296"/>
      <c r="K207" s="296"/>
      <c r="L207" s="296"/>
      <c r="M207" s="296"/>
      <c r="N207" s="296"/>
      <c r="O207" s="296"/>
      <c r="P207" s="296"/>
      <c r="Q207" s="296"/>
      <c r="R207" s="296"/>
      <c r="S207" s="296"/>
      <c r="T207" s="296"/>
      <c r="U207" s="296"/>
      <c r="V207" s="296"/>
      <c r="W207" s="296"/>
      <c r="X207" s="296"/>
      <c r="Y207" s="296"/>
      <c r="Z207" s="296"/>
      <c r="AA207" s="296"/>
      <c r="AB207" s="296"/>
      <c r="AC207" s="296"/>
      <c r="AD207" s="296"/>
      <c r="AE207" s="296"/>
      <c r="AF207" s="296"/>
      <c r="AG207" s="296"/>
      <c r="AH207" s="296"/>
      <c r="AI207" s="296"/>
      <c r="AJ207" s="296"/>
      <c r="AK207" s="296"/>
      <c r="AL207" s="296"/>
      <c r="AM207" s="296"/>
      <c r="AN207" s="296"/>
      <c r="AO207" s="296"/>
      <c r="AP207" s="296"/>
      <c r="AQ207" s="296"/>
      <c r="AR207" s="296"/>
      <c r="AS207" s="296"/>
      <c r="AT207" s="296"/>
      <c r="AU207" s="296"/>
      <c r="AV207" s="296"/>
      <c r="AW207" s="296"/>
      <c r="AX207" s="296"/>
      <c r="AY207" s="296"/>
      <c r="AZ207" s="296"/>
      <c r="BA207" s="296"/>
      <c r="BB207" s="296"/>
      <c r="BC207" s="296"/>
      <c r="BD207" s="296"/>
      <c r="BE207" s="296"/>
      <c r="BF207" s="296"/>
      <c r="BG207" s="296"/>
      <c r="BH207" s="296"/>
      <c r="BI207" s="296"/>
      <c r="BJ207" s="296"/>
      <c r="BK207" s="296"/>
      <c r="BL207" s="296"/>
      <c r="BM207" s="296"/>
      <c r="BN207" s="296"/>
      <c r="BO207" s="296"/>
      <c r="BP207" s="297"/>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26"/>
      <c r="CR207" s="264"/>
      <c r="CS207" s="264"/>
      <c r="CT207" s="264"/>
      <c r="CU207" s="264"/>
      <c r="CV207" s="264"/>
      <c r="CW207" s="264"/>
      <c r="CX207" s="264"/>
      <c r="CY207" s="264"/>
      <c r="CZ207" s="264"/>
      <c r="DA207" s="264"/>
      <c r="DB207" s="264"/>
      <c r="DC207" s="264"/>
      <c r="DD207" s="264"/>
      <c r="DE207" s="264"/>
      <c r="DF207" s="264"/>
      <c r="DG207" s="264"/>
      <c r="DH207" s="370"/>
    </row>
    <row r="208" spans="2:115" ht="17.25" customHeight="1">
      <c r="B208" s="334"/>
      <c r="C208" s="372"/>
      <c r="D208" s="372"/>
      <c r="E208" s="372"/>
      <c r="F208" s="372"/>
      <c r="G208" s="372"/>
      <c r="H208" s="372"/>
      <c r="I208" s="372"/>
      <c r="J208" s="372"/>
      <c r="K208" s="372"/>
      <c r="L208" s="372" t="s">
        <v>378</v>
      </c>
      <c r="M208" s="372"/>
      <c r="N208" s="372"/>
      <c r="O208" s="372"/>
      <c r="P208" s="372"/>
      <c r="Q208" s="372"/>
      <c r="R208" s="372"/>
      <c r="S208" s="372"/>
      <c r="T208" s="372"/>
      <c r="U208" s="372"/>
      <c r="V208" s="372"/>
      <c r="W208" s="372"/>
      <c r="X208" s="372"/>
      <c r="Y208" s="372"/>
      <c r="Z208" s="372"/>
      <c r="AA208" s="372"/>
      <c r="AB208" s="372"/>
      <c r="AC208" s="372"/>
      <c r="AD208" s="372"/>
      <c r="AE208" s="372"/>
      <c r="AF208" s="372"/>
      <c r="AG208" s="372"/>
      <c r="AH208" s="372"/>
      <c r="AI208" s="372"/>
      <c r="AJ208" s="372"/>
      <c r="AK208" s="372"/>
      <c r="AL208" s="372"/>
      <c r="AM208" s="372"/>
      <c r="AN208" s="372"/>
      <c r="AO208" s="372"/>
      <c r="AP208" s="372"/>
      <c r="AQ208" s="372"/>
      <c r="AR208" s="372"/>
      <c r="AS208" s="372"/>
      <c r="AT208" s="372"/>
      <c r="AU208" s="372"/>
      <c r="AV208" s="372"/>
      <c r="AW208" s="372"/>
      <c r="AX208" s="372"/>
      <c r="AY208" s="372"/>
      <c r="AZ208" s="372"/>
      <c r="BA208" s="372"/>
      <c r="BB208" s="372"/>
      <c r="BC208" s="372"/>
      <c r="BD208" s="372"/>
      <c r="BE208" s="372"/>
      <c r="BF208" s="372"/>
      <c r="BG208" s="372"/>
      <c r="BH208" s="372"/>
      <c r="BI208" s="372"/>
      <c r="BJ208" s="372"/>
      <c r="BK208" s="372"/>
      <c r="BL208" s="372"/>
      <c r="BM208" s="372"/>
      <c r="BN208" s="372"/>
      <c r="BO208" s="372"/>
      <c r="BP208" s="373"/>
      <c r="BQ208" s="1147" t="s">
        <v>309</v>
      </c>
      <c r="BR208" s="1148"/>
      <c r="BS208" s="1148"/>
      <c r="BT208" s="1148"/>
      <c r="BU208" s="1148"/>
      <c r="BV208" s="1148"/>
      <c r="BW208" s="1148"/>
      <c r="BX208" s="1148"/>
      <c r="BY208" s="1148"/>
      <c r="BZ208" s="1148"/>
      <c r="CA208" s="1148"/>
      <c r="CB208" s="1148"/>
      <c r="CC208" s="1148"/>
      <c r="CD208" s="1148"/>
      <c r="CE208" s="1148"/>
      <c r="CF208" s="1148"/>
      <c r="CG208" s="1148"/>
      <c r="CH208" s="1148"/>
      <c r="CI208" s="1148"/>
      <c r="CJ208" s="1148"/>
      <c r="CK208" s="1148"/>
      <c r="CL208" s="1148"/>
      <c r="CM208" s="1148"/>
      <c r="CN208" s="1148"/>
      <c r="CO208" s="1148"/>
      <c r="CP208" s="1149"/>
      <c r="CQ208" s="1150" t="s">
        <v>151</v>
      </c>
      <c r="CR208" s="1151"/>
      <c r="CS208" s="1151"/>
      <c r="CT208" s="1151"/>
      <c r="CU208" s="1151"/>
      <c r="CV208" s="1151"/>
      <c r="CW208" s="1151"/>
      <c r="CX208" s="1151"/>
      <c r="CY208" s="1151"/>
      <c r="CZ208" s="1151"/>
      <c r="DA208" s="1151"/>
      <c r="DB208" s="1151"/>
      <c r="DC208" s="1151"/>
      <c r="DD208" s="1151"/>
      <c r="DE208" s="1151"/>
      <c r="DF208" s="1151"/>
      <c r="DG208" s="1151"/>
      <c r="DH208" s="1152"/>
    </row>
    <row r="209" ht="10.5" customHeight="1"/>
  </sheetData>
  <sheetProtection sheet="1" objects="1" scenarios="1" selectLockedCells="1"/>
  <protectedRanges>
    <protectedRange password="C13C" sqref="AF121:BG123 BB103:BM105" name="範囲1"/>
  </protectedRanges>
  <mergeCells count="926">
    <mergeCell ref="D2:K2"/>
    <mergeCell ref="L2:P2"/>
    <mergeCell ref="W4:AF4"/>
    <mergeCell ref="F9:H10"/>
    <mergeCell ref="I9:K10"/>
    <mergeCell ref="AC9:AN10"/>
    <mergeCell ref="AQ9:BC10"/>
    <mergeCell ref="C16:E21"/>
    <mergeCell ref="F16:L17"/>
    <mergeCell ref="M16:O17"/>
    <mergeCell ref="P16:U17"/>
    <mergeCell ref="V16:AM17"/>
    <mergeCell ref="AN16:AY17"/>
    <mergeCell ref="V19:X21"/>
    <mergeCell ref="Y19:AA21"/>
    <mergeCell ref="AB19:AD21"/>
    <mergeCell ref="AE19:AG21"/>
    <mergeCell ref="J19:L21"/>
    <mergeCell ref="M19:O21"/>
    <mergeCell ref="P19:R21"/>
    <mergeCell ref="S19:U21"/>
    <mergeCell ref="BA19:BB21"/>
    <mergeCell ref="AH19:AJ21"/>
    <mergeCell ref="AK19:AM21"/>
    <mergeCell ref="BU27:BW29"/>
    <mergeCell ref="BV16:BZ17"/>
    <mergeCell ref="BL28:BN29"/>
    <mergeCell ref="BD16:BH17"/>
    <mergeCell ref="BI16:BN17"/>
    <mergeCell ref="BO16:BU17"/>
    <mergeCell ref="CG10:DC15"/>
    <mergeCell ref="F11:H14"/>
    <mergeCell ref="J11:L14"/>
    <mergeCell ref="N11:P14"/>
    <mergeCell ref="R11:T14"/>
    <mergeCell ref="V11:X14"/>
    <mergeCell ref="AC11:AE14"/>
    <mergeCell ref="AG11:AI14"/>
    <mergeCell ref="AQ11:AS14"/>
    <mergeCell ref="AT11:AU14"/>
    <mergeCell ref="BI14:BU15"/>
    <mergeCell ref="CG16:DC26"/>
    <mergeCell ref="BD18:BH23"/>
    <mergeCell ref="BI18:BN23"/>
    <mergeCell ref="BO18:BU23"/>
    <mergeCell ref="BV18:BZ23"/>
    <mergeCell ref="BO28:BQ29"/>
    <mergeCell ref="G19:I21"/>
    <mergeCell ref="AN19:AP21"/>
    <mergeCell ref="AQ19:AS21"/>
    <mergeCell ref="G25:AA26"/>
    <mergeCell ref="AN25:BI26"/>
    <mergeCell ref="BX27:BY29"/>
    <mergeCell ref="G28:I29"/>
    <mergeCell ref="M28:O29"/>
    <mergeCell ref="P28:R29"/>
    <mergeCell ref="V28:X29"/>
    <mergeCell ref="Y28:AA29"/>
    <mergeCell ref="AT19:AV21"/>
    <mergeCell ref="AW19:AY21"/>
    <mergeCell ref="BS25:CC26"/>
    <mergeCell ref="G27:I27"/>
    <mergeCell ref="J27:L29"/>
    <mergeCell ref="M27:O27"/>
    <mergeCell ref="P27:R27"/>
    <mergeCell ref="S27:U29"/>
    <mergeCell ref="V27:X27"/>
    <mergeCell ref="Y27:AA27"/>
    <mergeCell ref="AT28:AV29"/>
    <mergeCell ref="AW28:AY29"/>
    <mergeCell ref="BC28:BE29"/>
    <mergeCell ref="BF28:BH29"/>
    <mergeCell ref="BR27:BS29"/>
    <mergeCell ref="G30:R31"/>
    <mergeCell ref="AB30:AO31"/>
    <mergeCell ref="AW30:BK31"/>
    <mergeCell ref="BN30:BT31"/>
    <mergeCell ref="AE27:AG27"/>
    <mergeCell ref="AH27:AJ27"/>
    <mergeCell ref="AK27:AL29"/>
    <mergeCell ref="AN27:AP27"/>
    <mergeCell ref="AH28:AJ29"/>
    <mergeCell ref="AN28:AP29"/>
    <mergeCell ref="AE28:AG29"/>
    <mergeCell ref="AB27:AD29"/>
    <mergeCell ref="AQ27:AS29"/>
    <mergeCell ref="AT27:AV27"/>
    <mergeCell ref="AW27:AY27"/>
    <mergeCell ref="AZ27:BB29"/>
    <mergeCell ref="BC27:BE27"/>
    <mergeCell ref="BF27:BH27"/>
    <mergeCell ref="BI27:BK29"/>
    <mergeCell ref="BL27:BN27"/>
    <mergeCell ref="BO27:BQ27"/>
    <mergeCell ref="BU30:CF31"/>
    <mergeCell ref="G32:I32"/>
    <mergeCell ref="J32:L32"/>
    <mergeCell ref="M32:O32"/>
    <mergeCell ref="P32:R32"/>
    <mergeCell ref="S32:U32"/>
    <mergeCell ref="V32:X32"/>
    <mergeCell ref="Y32:Z34"/>
    <mergeCell ref="AB32:AD32"/>
    <mergeCell ref="AE32:AG32"/>
    <mergeCell ref="G33:I34"/>
    <mergeCell ref="J33:L34"/>
    <mergeCell ref="M33:O34"/>
    <mergeCell ref="P33:R34"/>
    <mergeCell ref="S33:U34"/>
    <mergeCell ref="V33:X34"/>
    <mergeCell ref="AB33:AD34"/>
    <mergeCell ref="AZ32:BB32"/>
    <mergeCell ref="BC32:BE32"/>
    <mergeCell ref="AZ33:BB34"/>
    <mergeCell ref="BC33:BE34"/>
    <mergeCell ref="AH32:AJ32"/>
    <mergeCell ref="AK32:AM32"/>
    <mergeCell ref="AN32:AP32"/>
    <mergeCell ref="AQ32:AS32"/>
    <mergeCell ref="AT32:AU34"/>
    <mergeCell ref="AW32:AY32"/>
    <mergeCell ref="AE33:AG34"/>
    <mergeCell ref="AH33:AJ34"/>
    <mergeCell ref="AK33:AM34"/>
    <mergeCell ref="AN33:AP34"/>
    <mergeCell ref="AQ33:AS34"/>
    <mergeCell ref="AW33:AY34"/>
    <mergeCell ref="BR32:BS34"/>
    <mergeCell ref="BU32:BW34"/>
    <mergeCell ref="BX32:BY34"/>
    <mergeCell ref="BF32:BH32"/>
    <mergeCell ref="BI32:BK32"/>
    <mergeCell ref="BL32:BM34"/>
    <mergeCell ref="BO32:BQ34"/>
    <mergeCell ref="BF33:BH34"/>
    <mergeCell ref="BI33:BK34"/>
    <mergeCell ref="CF35:DB36"/>
    <mergeCell ref="H38:J40"/>
    <mergeCell ref="AF38:AN40"/>
    <mergeCell ref="AR38:AU40"/>
    <mergeCell ref="AV38:AX40"/>
    <mergeCell ref="AY38:AZ40"/>
    <mergeCell ref="BA38:BC40"/>
    <mergeCell ref="BD38:BE40"/>
    <mergeCell ref="BF38:BH40"/>
    <mergeCell ref="BI38:BJ40"/>
    <mergeCell ref="CE38:CG40"/>
    <mergeCell ref="CH38:CI40"/>
    <mergeCell ref="CK38:CN40"/>
    <mergeCell ref="D41:F65"/>
    <mergeCell ref="H41:P43"/>
    <mergeCell ref="V41:AV43"/>
    <mergeCell ref="BB41:BM43"/>
    <mergeCell ref="BQ41:CW43"/>
    <mergeCell ref="Y45:AA47"/>
    <mergeCell ref="AB45:AD47"/>
    <mergeCell ref="BL38:BO40"/>
    <mergeCell ref="BQ38:BT40"/>
    <mergeCell ref="BU38:BW40"/>
    <mergeCell ref="BX38:BY40"/>
    <mergeCell ref="BZ38:CB40"/>
    <mergeCell ref="CC38:CD40"/>
    <mergeCell ref="AQ50:AS52"/>
    <mergeCell ref="AT50:AV52"/>
    <mergeCell ref="V50:X52"/>
    <mergeCell ref="Y50:AA52"/>
    <mergeCell ref="BR45:BT47"/>
    <mergeCell ref="AB50:AD52"/>
    <mergeCell ref="AE50:AG52"/>
    <mergeCell ref="AH50:AJ52"/>
    <mergeCell ref="AK50:AM52"/>
    <mergeCell ref="AH45:AJ47"/>
    <mergeCell ref="AK45:AM47"/>
    <mergeCell ref="DD41:DE41"/>
    <mergeCell ref="DF41:DG41"/>
    <mergeCell ref="DD42:DE58"/>
    <mergeCell ref="DF42:DG105"/>
    <mergeCell ref="G44:Q48"/>
    <mergeCell ref="R44:U48"/>
    <mergeCell ref="BB44:BC45"/>
    <mergeCell ref="BH44:BM45"/>
    <mergeCell ref="BN44:BQ48"/>
    <mergeCell ref="V45:X47"/>
    <mergeCell ref="CY45:CZ47"/>
    <mergeCell ref="BB46:BM48"/>
    <mergeCell ref="AY47:BA48"/>
    <mergeCell ref="DA47:DB48"/>
    <mergeCell ref="AD48:AE48"/>
    <mergeCell ref="AM48:AN48"/>
    <mergeCell ref="BW48:BX48"/>
    <mergeCell ref="CF48:CG48"/>
    <mergeCell ref="CO48:CP48"/>
    <mergeCell ref="AE45:AG47"/>
    <mergeCell ref="AT45:AV47"/>
    <mergeCell ref="G49:Q53"/>
    <mergeCell ref="R49:U53"/>
    <mergeCell ref="AN50:AP52"/>
    <mergeCell ref="AN45:AP47"/>
    <mergeCell ref="AW50:AX52"/>
    <mergeCell ref="AQ45:AS47"/>
    <mergeCell ref="BU45:BW47"/>
    <mergeCell ref="AW45:AX47"/>
    <mergeCell ref="CS45:CU47"/>
    <mergeCell ref="CV45:CX47"/>
    <mergeCell ref="BB59:BC60"/>
    <mergeCell ref="BH59:BM60"/>
    <mergeCell ref="CS50:CU52"/>
    <mergeCell ref="CV50:CX52"/>
    <mergeCell ref="BX50:BZ52"/>
    <mergeCell ref="CA50:CC52"/>
    <mergeCell ref="CJ45:CL47"/>
    <mergeCell ref="CM45:CO47"/>
    <mergeCell ref="CP45:CR47"/>
    <mergeCell ref="BX45:BZ47"/>
    <mergeCell ref="CA45:CC47"/>
    <mergeCell ref="CD45:CF47"/>
    <mergeCell ref="CG45:CI47"/>
    <mergeCell ref="CV60:CX62"/>
    <mergeCell ref="CG60:CI62"/>
    <mergeCell ref="CJ60:CL62"/>
    <mergeCell ref="CM60:CO62"/>
    <mergeCell ref="AD58:AE58"/>
    <mergeCell ref="AM58:AN58"/>
    <mergeCell ref="AH55:AJ57"/>
    <mergeCell ref="AK55:AM57"/>
    <mergeCell ref="CY50:CZ52"/>
    <mergeCell ref="AY52:BA53"/>
    <mergeCell ref="DA52:DB53"/>
    <mergeCell ref="AD53:AE53"/>
    <mergeCell ref="AM53:AN53"/>
    <mergeCell ref="BW53:BX53"/>
    <mergeCell ref="CF53:CG53"/>
    <mergeCell ref="CO53:CP53"/>
    <mergeCell ref="BR50:BT52"/>
    <mergeCell ref="BU50:BW52"/>
    <mergeCell ref="CD50:CF52"/>
    <mergeCell ref="CG50:CI52"/>
    <mergeCell ref="CJ50:CL52"/>
    <mergeCell ref="CM50:CO52"/>
    <mergeCell ref="CP50:CR52"/>
    <mergeCell ref="BB49:BC50"/>
    <mergeCell ref="BH49:BM50"/>
    <mergeCell ref="BN49:BQ53"/>
    <mergeCell ref="AB65:AD67"/>
    <mergeCell ref="AE65:AG67"/>
    <mergeCell ref="AH65:AJ67"/>
    <mergeCell ref="AK65:AM67"/>
    <mergeCell ref="G54:I68"/>
    <mergeCell ref="J54:Q58"/>
    <mergeCell ref="R54:U58"/>
    <mergeCell ref="BB54:BC55"/>
    <mergeCell ref="BH54:BM55"/>
    <mergeCell ref="V55:X57"/>
    <mergeCell ref="Y55:AA57"/>
    <mergeCell ref="AB55:AD57"/>
    <mergeCell ref="AE55:AG57"/>
    <mergeCell ref="V60:X62"/>
    <mergeCell ref="Y60:AA62"/>
    <mergeCell ref="AB60:AD62"/>
    <mergeCell ref="AE60:AG62"/>
    <mergeCell ref="J64:Q68"/>
    <mergeCell ref="R64:U68"/>
    <mergeCell ref="J59:Q63"/>
    <mergeCell ref="R59:U63"/>
    <mergeCell ref="V65:X67"/>
    <mergeCell ref="Y65:AA67"/>
    <mergeCell ref="AY57:BA58"/>
    <mergeCell ref="CY60:CZ62"/>
    <mergeCell ref="CA60:CC62"/>
    <mergeCell ref="CD60:CF62"/>
    <mergeCell ref="CS60:CU62"/>
    <mergeCell ref="AH60:AJ62"/>
    <mergeCell ref="AK60:AM62"/>
    <mergeCell ref="AN55:AP57"/>
    <mergeCell ref="AQ55:AS57"/>
    <mergeCell ref="AT55:AV57"/>
    <mergeCell ref="AW55:AX57"/>
    <mergeCell ref="AW60:AX62"/>
    <mergeCell ref="DA67:DB68"/>
    <mergeCell ref="AD68:AE68"/>
    <mergeCell ref="CF68:CG68"/>
    <mergeCell ref="CO68:CP68"/>
    <mergeCell ref="BB61:BM63"/>
    <mergeCell ref="AY62:BA63"/>
    <mergeCell ref="CP60:CR62"/>
    <mergeCell ref="BN64:BQ68"/>
    <mergeCell ref="BU65:BW67"/>
    <mergeCell ref="BB64:BC65"/>
    <mergeCell ref="BX60:BZ62"/>
    <mergeCell ref="BX65:BZ67"/>
    <mergeCell ref="CA65:CC67"/>
    <mergeCell ref="AN65:AP67"/>
    <mergeCell ref="AQ65:AS67"/>
    <mergeCell ref="AT65:AV67"/>
    <mergeCell ref="AW65:AX67"/>
    <mergeCell ref="BR65:BT67"/>
    <mergeCell ref="BH64:BM65"/>
    <mergeCell ref="BB66:BM68"/>
    <mergeCell ref="AY67:BA68"/>
    <mergeCell ref="DA62:DB63"/>
    <mergeCell ref="AD63:AE63"/>
    <mergeCell ref="AM63:AN63"/>
    <mergeCell ref="AM68:AN68"/>
    <mergeCell ref="BW68:BX68"/>
    <mergeCell ref="BN59:BQ63"/>
    <mergeCell ref="AN60:AP62"/>
    <mergeCell ref="AQ60:AS62"/>
    <mergeCell ref="AT60:AV62"/>
    <mergeCell ref="CJ65:CL67"/>
    <mergeCell ref="CM65:CO67"/>
    <mergeCell ref="CP65:CR67"/>
    <mergeCell ref="CD65:CF67"/>
    <mergeCell ref="CG65:CI67"/>
    <mergeCell ref="CF63:CG63"/>
    <mergeCell ref="CO63:CP63"/>
    <mergeCell ref="CS65:CU67"/>
    <mergeCell ref="CS70:CU72"/>
    <mergeCell ref="CV70:CX72"/>
    <mergeCell ref="CJ70:CL72"/>
    <mergeCell ref="CM70:CO72"/>
    <mergeCell ref="CP70:CR72"/>
    <mergeCell ref="CV65:CX67"/>
    <mergeCell ref="CY70:CZ72"/>
    <mergeCell ref="BB71:BM73"/>
    <mergeCell ref="CY65:CZ67"/>
    <mergeCell ref="DA72:DB73"/>
    <mergeCell ref="AD73:AE73"/>
    <mergeCell ref="AM73:AN73"/>
    <mergeCell ref="BW73:BX73"/>
    <mergeCell ref="CF73:CG73"/>
    <mergeCell ref="CO73:CP73"/>
    <mergeCell ref="R69:U73"/>
    <mergeCell ref="BB69:BC70"/>
    <mergeCell ref="BH69:BM70"/>
    <mergeCell ref="BN69:BQ73"/>
    <mergeCell ref="V70:X72"/>
    <mergeCell ref="Y70:AA72"/>
    <mergeCell ref="AB70:AD72"/>
    <mergeCell ref="AE70:AG72"/>
    <mergeCell ref="CD70:CF72"/>
    <mergeCell ref="AN70:AP72"/>
    <mergeCell ref="AQ70:AS72"/>
    <mergeCell ref="AT70:AV72"/>
    <mergeCell ref="AW70:AX72"/>
    <mergeCell ref="CE75:CG77"/>
    <mergeCell ref="AH70:AJ72"/>
    <mergeCell ref="AK70:AM72"/>
    <mergeCell ref="CA82:CC84"/>
    <mergeCell ref="BL75:BO77"/>
    <mergeCell ref="BQ75:BT77"/>
    <mergeCell ref="BU75:BW77"/>
    <mergeCell ref="BX75:BY77"/>
    <mergeCell ref="BZ75:CB77"/>
    <mergeCell ref="CG82:CI84"/>
    <mergeCell ref="BN81:BQ85"/>
    <mergeCell ref="CG70:CI72"/>
    <mergeCell ref="CH75:CI77"/>
    <mergeCell ref="AN82:AP84"/>
    <mergeCell ref="AY72:BA73"/>
    <mergeCell ref="AQ82:AS84"/>
    <mergeCell ref="AT82:AV84"/>
    <mergeCell ref="AW82:AX84"/>
    <mergeCell ref="H75:J77"/>
    <mergeCell ref="BI75:BJ77"/>
    <mergeCell ref="BR70:BT72"/>
    <mergeCell ref="BU70:BW72"/>
    <mergeCell ref="BX70:BZ72"/>
    <mergeCell ref="CA70:CC72"/>
    <mergeCell ref="CC75:CD77"/>
    <mergeCell ref="BF75:BH77"/>
    <mergeCell ref="BD75:BE77"/>
    <mergeCell ref="AF75:AN77"/>
    <mergeCell ref="M72:Q73"/>
    <mergeCell ref="D70:Q71"/>
    <mergeCell ref="CK75:CN77"/>
    <mergeCell ref="D77:F103"/>
    <mergeCell ref="H78:P80"/>
    <mergeCell ref="V78:AV80"/>
    <mergeCell ref="BB78:BM80"/>
    <mergeCell ref="BQ78:CW80"/>
    <mergeCell ref="G81:Q85"/>
    <mergeCell ref="R81:U85"/>
    <mergeCell ref="AK82:AM84"/>
    <mergeCell ref="AR75:AU77"/>
    <mergeCell ref="AV75:AX77"/>
    <mergeCell ref="AY75:AZ77"/>
    <mergeCell ref="BA75:BC77"/>
    <mergeCell ref="AD85:AE85"/>
    <mergeCell ref="AM85:AN85"/>
    <mergeCell ref="BW85:BX85"/>
    <mergeCell ref="CF85:CG85"/>
    <mergeCell ref="CO85:CP85"/>
    <mergeCell ref="V82:X84"/>
    <mergeCell ref="Y82:AA84"/>
    <mergeCell ref="AB82:AD84"/>
    <mergeCell ref="AE82:AG84"/>
    <mergeCell ref="AH82:AJ84"/>
    <mergeCell ref="AN87:AP89"/>
    <mergeCell ref="CY82:CZ84"/>
    <mergeCell ref="BB83:BM85"/>
    <mergeCell ref="AY84:BA85"/>
    <mergeCell ref="DA84:DB85"/>
    <mergeCell ref="CV82:CX84"/>
    <mergeCell ref="CP82:CR84"/>
    <mergeCell ref="CS82:CU84"/>
    <mergeCell ref="CD82:CF84"/>
    <mergeCell ref="CM82:CO84"/>
    <mergeCell ref="CJ82:CL84"/>
    <mergeCell ref="BR82:BT84"/>
    <mergeCell ref="BU82:BW84"/>
    <mergeCell ref="BX82:BZ84"/>
    <mergeCell ref="BB81:BC82"/>
    <mergeCell ref="BH81:BM82"/>
    <mergeCell ref="CD87:CF89"/>
    <mergeCell ref="CG87:CI89"/>
    <mergeCell ref="CJ87:CL89"/>
    <mergeCell ref="CP87:CR89"/>
    <mergeCell ref="CM87:CO89"/>
    <mergeCell ref="CY87:CZ89"/>
    <mergeCell ref="AQ87:AS89"/>
    <mergeCell ref="AT87:AV89"/>
    <mergeCell ref="AW87:AX89"/>
    <mergeCell ref="BH86:BM87"/>
    <mergeCell ref="BN86:BQ90"/>
    <mergeCell ref="V87:X89"/>
    <mergeCell ref="Y87:AA89"/>
    <mergeCell ref="AB87:AD89"/>
    <mergeCell ref="AE87:AG89"/>
    <mergeCell ref="AH87:AJ89"/>
    <mergeCell ref="AK87:AM89"/>
    <mergeCell ref="CA87:CC89"/>
    <mergeCell ref="AT92:AV94"/>
    <mergeCell ref="V92:X94"/>
    <mergeCell ref="BR87:BT89"/>
    <mergeCell ref="AY89:BA90"/>
    <mergeCell ref="J96:Q100"/>
    <mergeCell ref="R96:U100"/>
    <mergeCell ref="BB96:BC97"/>
    <mergeCell ref="DA89:DB90"/>
    <mergeCell ref="AD90:AE90"/>
    <mergeCell ref="AM90:AN90"/>
    <mergeCell ref="BW90:BX90"/>
    <mergeCell ref="CF90:CG90"/>
    <mergeCell ref="CO90:CP90"/>
    <mergeCell ref="BX87:BZ89"/>
    <mergeCell ref="BU87:BW89"/>
    <mergeCell ref="CS87:CU89"/>
    <mergeCell ref="CV87:CX89"/>
    <mergeCell ref="DA94:DC95"/>
    <mergeCell ref="AD95:AE95"/>
    <mergeCell ref="AM95:AN95"/>
    <mergeCell ref="AY94:BA95"/>
    <mergeCell ref="AW92:AX94"/>
    <mergeCell ref="AH92:AJ94"/>
    <mergeCell ref="G86:Q90"/>
    <mergeCell ref="R86:U90"/>
    <mergeCell ref="BB86:BC87"/>
    <mergeCell ref="BH96:BM97"/>
    <mergeCell ref="BN96:BQ100"/>
    <mergeCell ref="V97:X99"/>
    <mergeCell ref="Y97:AA99"/>
    <mergeCell ref="AK97:AM99"/>
    <mergeCell ref="AN97:AP99"/>
    <mergeCell ref="AQ97:AS99"/>
    <mergeCell ref="AH97:AJ99"/>
    <mergeCell ref="CY97:CZ99"/>
    <mergeCell ref="AT97:AV99"/>
    <mergeCell ref="AW97:AX99"/>
    <mergeCell ref="AY99:BA100"/>
    <mergeCell ref="AD100:AE100"/>
    <mergeCell ref="AM100:AN100"/>
    <mergeCell ref="AB97:AD99"/>
    <mergeCell ref="AE97:AG99"/>
    <mergeCell ref="DA99:DB100"/>
    <mergeCell ref="DA104:DB105"/>
    <mergeCell ref="AD105:AE105"/>
    <mergeCell ref="AM105:AN105"/>
    <mergeCell ref="BW105:BX105"/>
    <mergeCell ref="CF105:CG105"/>
    <mergeCell ref="CO105:CP105"/>
    <mergeCell ref="BR102:BT104"/>
    <mergeCell ref="BU102:BW104"/>
    <mergeCell ref="CS102:CU104"/>
    <mergeCell ref="CV102:CX104"/>
    <mergeCell ref="CP102:CR104"/>
    <mergeCell ref="CY102:CZ104"/>
    <mergeCell ref="CD102:CF104"/>
    <mergeCell ref="CG102:CI104"/>
    <mergeCell ref="CJ102:CL104"/>
    <mergeCell ref="CM102:CO104"/>
    <mergeCell ref="BX102:BZ104"/>
    <mergeCell ref="CA102:CC104"/>
    <mergeCell ref="AB102:AD104"/>
    <mergeCell ref="AE102:AG104"/>
    <mergeCell ref="AH102:AJ104"/>
    <mergeCell ref="AW102:AX104"/>
    <mergeCell ref="BH101:BM102"/>
    <mergeCell ref="V102:X104"/>
    <mergeCell ref="AK102:AM104"/>
    <mergeCell ref="AN102:AP104"/>
    <mergeCell ref="AQ102:AS104"/>
    <mergeCell ref="AT102:AV104"/>
    <mergeCell ref="Y109:AA111"/>
    <mergeCell ref="CH110:CO111"/>
    <mergeCell ref="J101:Q105"/>
    <mergeCell ref="R101:U105"/>
    <mergeCell ref="BB101:BC102"/>
    <mergeCell ref="G107:AG108"/>
    <mergeCell ref="AB109:AD111"/>
    <mergeCell ref="G91:I105"/>
    <mergeCell ref="J91:Q95"/>
    <mergeCell ref="R91:U95"/>
    <mergeCell ref="BB91:BC92"/>
    <mergeCell ref="BH91:BM92"/>
    <mergeCell ref="BN91:BQ95"/>
    <mergeCell ref="Y92:AA94"/>
    <mergeCell ref="AB92:AD94"/>
    <mergeCell ref="AE92:AG94"/>
    <mergeCell ref="AK92:AM94"/>
    <mergeCell ref="AN92:AP94"/>
    <mergeCell ref="AQ92:AS94"/>
    <mergeCell ref="CH108:CI109"/>
    <mergeCell ref="G109:I111"/>
    <mergeCell ref="J109:L111"/>
    <mergeCell ref="M109:O111"/>
    <mergeCell ref="BL109:BN111"/>
    <mergeCell ref="BO109:BQ111"/>
    <mergeCell ref="AN109:AP111"/>
    <mergeCell ref="V109:X111"/>
    <mergeCell ref="AQ109:AS111"/>
    <mergeCell ref="AT109:AV111"/>
    <mergeCell ref="AH107:BH108"/>
    <mergeCell ref="AZ109:BB111"/>
    <mergeCell ref="P109:R111"/>
    <mergeCell ref="S109:U111"/>
    <mergeCell ref="BI109:BK111"/>
    <mergeCell ref="AW109:AY111"/>
    <mergeCell ref="AE109:AF111"/>
    <mergeCell ref="BX109:BZ111"/>
    <mergeCell ref="CA109:CC111"/>
    <mergeCell ref="CD109:CE111"/>
    <mergeCell ref="BC109:BE111"/>
    <mergeCell ref="BF109:BH111"/>
    <mergeCell ref="BR109:BT111"/>
    <mergeCell ref="BU109:BW111"/>
    <mergeCell ref="DF176:DH176"/>
    <mergeCell ref="CZ172:DB172"/>
    <mergeCell ref="DC172:DE172"/>
    <mergeCell ref="DF172:DH172"/>
    <mergeCell ref="BU173:DH173"/>
    <mergeCell ref="CZ175:DB177"/>
    <mergeCell ref="DC175:DE177"/>
    <mergeCell ref="BZ176:CE176"/>
    <mergeCell ref="BV172:CA172"/>
    <mergeCell ref="CN176:CS176"/>
    <mergeCell ref="CU176:CY176"/>
    <mergeCell ref="BT175:BY177"/>
    <mergeCell ref="CG175:CM177"/>
    <mergeCell ref="CQ172:CS172"/>
    <mergeCell ref="CT172:CV172"/>
    <mergeCell ref="CW172:CY172"/>
    <mergeCell ref="CB172:CD172"/>
    <mergeCell ref="CE172:CG172"/>
    <mergeCell ref="AY104:BA105"/>
    <mergeCell ref="BB103:BM105"/>
    <mergeCell ref="AQ112:AX113"/>
    <mergeCell ref="B179:D184"/>
    <mergeCell ref="E179:K180"/>
    <mergeCell ref="L179:N180"/>
    <mergeCell ref="O179:T180"/>
    <mergeCell ref="U179:AL180"/>
    <mergeCell ref="AM179:AX180"/>
    <mergeCell ref="BA179:BD180"/>
    <mergeCell ref="BH176:BO176"/>
    <mergeCell ref="E176:K176"/>
    <mergeCell ref="AG182:AI184"/>
    <mergeCell ref="AJ182:AL184"/>
    <mergeCell ref="AM182:AO184"/>
    <mergeCell ref="AP182:AR184"/>
    <mergeCell ref="AS182:AU184"/>
    <mergeCell ref="AV182:AX184"/>
    <mergeCell ref="BG179:BM180"/>
    <mergeCell ref="F182:H184"/>
    <mergeCell ref="I182:K184"/>
    <mergeCell ref="L182:N184"/>
    <mergeCell ref="Y102:AA104"/>
    <mergeCell ref="BN101:BQ105"/>
    <mergeCell ref="S174:AH174"/>
    <mergeCell ref="AP174:AX174"/>
    <mergeCell ref="N172:AL172"/>
    <mergeCell ref="AX172:BF172"/>
    <mergeCell ref="BL172:BQ172"/>
    <mergeCell ref="Q175:AJ177"/>
    <mergeCell ref="AN176:AZ176"/>
    <mergeCell ref="BC176:BG176"/>
    <mergeCell ref="AH109:AJ111"/>
    <mergeCell ref="AK109:AM111"/>
    <mergeCell ref="G112:R113"/>
    <mergeCell ref="S112:AD113"/>
    <mergeCell ref="Y138:AL140"/>
    <mergeCell ref="Y144:AL146"/>
    <mergeCell ref="AF124:BG124"/>
    <mergeCell ref="BH118:DJ119"/>
    <mergeCell ref="CV109:CX111"/>
    <mergeCell ref="CY109:CZ111"/>
    <mergeCell ref="CP110:CU111"/>
    <mergeCell ref="AE112:AP113"/>
    <mergeCell ref="AY112:BE113"/>
    <mergeCell ref="BN127:CD129"/>
    <mergeCell ref="AN133:AP135"/>
    <mergeCell ref="AQ133:AS135"/>
    <mergeCell ref="AA182:AC184"/>
    <mergeCell ref="AD182:AF184"/>
    <mergeCell ref="AZ182:BA184"/>
    <mergeCell ref="BB182:BD184"/>
    <mergeCell ref="BH182:BJ184"/>
    <mergeCell ref="BK182:BM184"/>
    <mergeCell ref="O182:Q184"/>
    <mergeCell ref="R182:T184"/>
    <mergeCell ref="U182:W184"/>
    <mergeCell ref="X182:Z184"/>
    <mergeCell ref="CR187:CT187"/>
    <mergeCell ref="AM188:AO189"/>
    <mergeCell ref="AP188:AR188"/>
    <mergeCell ref="AS188:AU188"/>
    <mergeCell ref="AV188:AX189"/>
    <mergeCell ref="BK188:BM188"/>
    <mergeCell ref="BN188:BO189"/>
    <mergeCell ref="CH172:CJ172"/>
    <mergeCell ref="CK172:CM172"/>
    <mergeCell ref="CN172:CP172"/>
    <mergeCell ref="O188:Q188"/>
    <mergeCell ref="R188:S189"/>
    <mergeCell ref="U188:W188"/>
    <mergeCell ref="AA188:AC188"/>
    <mergeCell ref="CF188:CH189"/>
    <mergeCell ref="AA189:AC189"/>
    <mergeCell ref="AG188:AH189"/>
    <mergeCell ref="BH188:BJ188"/>
    <mergeCell ref="AP189:AR189"/>
    <mergeCell ref="AS189:AU189"/>
    <mergeCell ref="AY189:BA189"/>
    <mergeCell ref="BB189:BD189"/>
    <mergeCell ref="CU187:CW187"/>
    <mergeCell ref="CX187:CZ187"/>
    <mergeCell ref="DA187:DC187"/>
    <mergeCell ref="CI188:CK189"/>
    <mergeCell ref="CH182:DG184"/>
    <mergeCell ref="BQ187:BS195"/>
    <mergeCell ref="BT187:BX190"/>
    <mergeCell ref="BZ187:CB187"/>
    <mergeCell ref="CC187:CE187"/>
    <mergeCell ref="CF187:CH187"/>
    <mergeCell ref="DD187:DF187"/>
    <mergeCell ref="BZ188:CB189"/>
    <mergeCell ref="CC188:CE189"/>
    <mergeCell ref="CE190:CF190"/>
    <mergeCell ref="CN190:CO190"/>
    <mergeCell ref="CW190:CX190"/>
    <mergeCell ref="DD192:DF193"/>
    <mergeCell ref="CX192:CZ193"/>
    <mergeCell ref="DA192:DC193"/>
    <mergeCell ref="DG194:DH194"/>
    <mergeCell ref="CI187:CK187"/>
    <mergeCell ref="CL187:CN187"/>
    <mergeCell ref="CR188:CT189"/>
    <mergeCell ref="CO187:CQ187"/>
    <mergeCell ref="F189:H189"/>
    <mergeCell ref="L189:N189"/>
    <mergeCell ref="O189:Q189"/>
    <mergeCell ref="U189:W189"/>
    <mergeCell ref="X189:Z189"/>
    <mergeCell ref="CX188:CZ189"/>
    <mergeCell ref="DA188:DC189"/>
    <mergeCell ref="DD188:DF189"/>
    <mergeCell ref="DG188:DH189"/>
    <mergeCell ref="F188:H188"/>
    <mergeCell ref="CU188:CW189"/>
    <mergeCell ref="AD189:AF189"/>
    <mergeCell ref="AJ189:AL189"/>
    <mergeCell ref="I188:K189"/>
    <mergeCell ref="BH189:BJ189"/>
    <mergeCell ref="BK189:BM189"/>
    <mergeCell ref="AJ188:AL188"/>
    <mergeCell ref="AY188:BA188"/>
    <mergeCell ref="BB188:BD188"/>
    <mergeCell ref="CL188:CN189"/>
    <mergeCell ref="CO188:CQ189"/>
    <mergeCell ref="BE188:BG189"/>
    <mergeCell ref="AD188:AF188"/>
    <mergeCell ref="L188:N188"/>
    <mergeCell ref="X191:AC193"/>
    <mergeCell ref="AF191:AF193"/>
    <mergeCell ref="AG191:AI193"/>
    <mergeCell ref="CU192:CW193"/>
    <mergeCell ref="AR191:AR193"/>
    <mergeCell ref="AS191:AU193"/>
    <mergeCell ref="AX191:AX193"/>
    <mergeCell ref="AY191:BD193"/>
    <mergeCell ref="CI192:CK193"/>
    <mergeCell ref="CL192:CN193"/>
    <mergeCell ref="BT192:BX195"/>
    <mergeCell ref="BO193:BP195"/>
    <mergeCell ref="BZ194:CB194"/>
    <mergeCell ref="CC194:CE194"/>
    <mergeCell ref="CF194:CH194"/>
    <mergeCell ref="BZ192:CB193"/>
    <mergeCell ref="CC192:CE193"/>
    <mergeCell ref="CF192:CH193"/>
    <mergeCell ref="CO192:CQ193"/>
    <mergeCell ref="BG192:BP192"/>
    <mergeCell ref="CR192:CT193"/>
    <mergeCell ref="AY194:BA194"/>
    <mergeCell ref="BB194:BC194"/>
    <mergeCell ref="AL191:AL193"/>
    <mergeCell ref="AM191:AO193"/>
    <mergeCell ref="CF198:CH198"/>
    <mergeCell ref="CI198:CK198"/>
    <mergeCell ref="CF196:CH197"/>
    <mergeCell ref="CI196:CK197"/>
    <mergeCell ref="CL196:CN197"/>
    <mergeCell ref="CI194:CK194"/>
    <mergeCell ref="CL194:CN194"/>
    <mergeCell ref="CE195:CF195"/>
    <mergeCell ref="CN195:CO195"/>
    <mergeCell ref="CL198:CN198"/>
    <mergeCell ref="B194:H194"/>
    <mergeCell ref="CO196:CQ197"/>
    <mergeCell ref="CR196:CT197"/>
    <mergeCell ref="CU196:CW197"/>
    <mergeCell ref="CX196:CZ197"/>
    <mergeCell ref="CX194:CZ194"/>
    <mergeCell ref="CO194:CQ194"/>
    <mergeCell ref="CR194:CT194"/>
    <mergeCell ref="B195:G196"/>
    <mergeCell ref="CW195:CX195"/>
    <mergeCell ref="BZ196:CB197"/>
    <mergeCell ref="CC196:CE197"/>
    <mergeCell ref="X194:Z194"/>
    <mergeCell ref="AA194:AC194"/>
    <mergeCell ref="AD194:AE194"/>
    <mergeCell ref="AG194:AI194"/>
    <mergeCell ref="AJ194:AK194"/>
    <mergeCell ref="DA196:DC197"/>
    <mergeCell ref="AM194:AO194"/>
    <mergeCell ref="AP194:AQ194"/>
    <mergeCell ref="AS194:AU194"/>
    <mergeCell ref="AV194:AW194"/>
    <mergeCell ref="DD196:DF197"/>
    <mergeCell ref="DA194:DC194"/>
    <mergeCell ref="DD194:DF194"/>
    <mergeCell ref="CU194:CW194"/>
    <mergeCell ref="BQ196:BX199"/>
    <mergeCell ref="AJ198:AN198"/>
    <mergeCell ref="CE199:CF199"/>
    <mergeCell ref="CN199:CO199"/>
    <mergeCell ref="CU198:CW198"/>
    <mergeCell ref="CX198:CZ198"/>
    <mergeCell ref="DA198:DC198"/>
    <mergeCell ref="BR202:BS202"/>
    <mergeCell ref="CQ202:DH202"/>
    <mergeCell ref="BZ198:CB198"/>
    <mergeCell ref="CC198:CE198"/>
    <mergeCell ref="DD198:DF198"/>
    <mergeCell ref="DG198:DH198"/>
    <mergeCell ref="CW199:CX199"/>
    <mergeCell ref="CQ200:DH201"/>
    <mergeCell ref="BR201:BV201"/>
    <mergeCell ref="BB128:BC130"/>
    <mergeCell ref="CF126:DJ130"/>
    <mergeCell ref="BD127:BK136"/>
    <mergeCell ref="W203:AA203"/>
    <mergeCell ref="AD204:BL204"/>
    <mergeCell ref="BM204:BO205"/>
    <mergeCell ref="BQ208:CP208"/>
    <mergeCell ref="CQ208:DH208"/>
    <mergeCell ref="F198:H198"/>
    <mergeCell ref="I198:K198"/>
    <mergeCell ref="L198:N198"/>
    <mergeCell ref="O198:Q198"/>
    <mergeCell ref="R198:S198"/>
    <mergeCell ref="F202:H202"/>
    <mergeCell ref="I202:K202"/>
    <mergeCell ref="L202:N202"/>
    <mergeCell ref="AB198:AC198"/>
    <mergeCell ref="AD198:AG198"/>
    <mergeCell ref="AH198:AI198"/>
    <mergeCell ref="N199:R200"/>
    <mergeCell ref="AD201:BL201"/>
    <mergeCell ref="W198:AA198"/>
    <mergeCell ref="CO198:CQ198"/>
    <mergeCell ref="CR198:CT198"/>
    <mergeCell ref="BB114:BD117"/>
    <mergeCell ref="BE114:BG117"/>
    <mergeCell ref="G114:I117"/>
    <mergeCell ref="J114:K117"/>
    <mergeCell ref="S114:U117"/>
    <mergeCell ref="V114:W117"/>
    <mergeCell ref="AE114:AG117"/>
    <mergeCell ref="CO114:CQ117"/>
    <mergeCell ref="AH114:AI117"/>
    <mergeCell ref="AQ114:AS117"/>
    <mergeCell ref="AT114:AU117"/>
    <mergeCell ref="AY114:BA117"/>
    <mergeCell ref="CF114:CH117"/>
    <mergeCell ref="CI114:CK117"/>
    <mergeCell ref="CL114:CN117"/>
    <mergeCell ref="BH114:BJ117"/>
    <mergeCell ref="BK114:BM117"/>
    <mergeCell ref="BN114:BP117"/>
    <mergeCell ref="BQ114:BS117"/>
    <mergeCell ref="BT114:BV117"/>
    <mergeCell ref="AL126:AT127"/>
    <mergeCell ref="AX126:AY127"/>
    <mergeCell ref="H128:M129"/>
    <mergeCell ref="N128:AC130"/>
    <mergeCell ref="AF128:AK129"/>
    <mergeCell ref="AL128:AU130"/>
    <mergeCell ref="AY128:BA130"/>
    <mergeCell ref="AD129:AE130"/>
    <mergeCell ref="AV129:AW130"/>
    <mergeCell ref="B130:G131"/>
    <mergeCell ref="H131:J132"/>
    <mergeCell ref="H133:M134"/>
    <mergeCell ref="S133:U135"/>
    <mergeCell ref="V133:X135"/>
    <mergeCell ref="AE133:AG135"/>
    <mergeCell ref="AH133:AJ135"/>
    <mergeCell ref="B126:C127"/>
    <mergeCell ref="H126:J127"/>
    <mergeCell ref="N126:V127"/>
    <mergeCell ref="AF126:AH127"/>
    <mergeCell ref="AK133:AM135"/>
    <mergeCell ref="AM138:AZ139"/>
    <mergeCell ref="AZ133:BA135"/>
    <mergeCell ref="Y133:AA135"/>
    <mergeCell ref="AB133:AD135"/>
    <mergeCell ref="BB135:BC136"/>
    <mergeCell ref="X136:Y136"/>
    <mergeCell ref="AG136:AH136"/>
    <mergeCell ref="AP136:AQ136"/>
    <mergeCell ref="AT133:AV135"/>
    <mergeCell ref="AW133:AY135"/>
    <mergeCell ref="BO138:CB140"/>
    <mergeCell ref="CC138:CP140"/>
    <mergeCell ref="CQ138:DE139"/>
    <mergeCell ref="D140:F155"/>
    <mergeCell ref="Y141:AJ143"/>
    <mergeCell ref="AM141:AX143"/>
    <mergeCell ref="BA141:BL143"/>
    <mergeCell ref="BO141:BZ143"/>
    <mergeCell ref="CC141:CN143"/>
    <mergeCell ref="CQ141:DH143"/>
    <mergeCell ref="D138:F139"/>
    <mergeCell ref="G138:H143"/>
    <mergeCell ref="I138:J143"/>
    <mergeCell ref="K138:W141"/>
    <mergeCell ref="BA138:BL140"/>
    <mergeCell ref="Y150:AL152"/>
    <mergeCell ref="CX149:CY150"/>
    <mergeCell ref="CZ149:DJ150"/>
    <mergeCell ref="G150:J155"/>
    <mergeCell ref="K150:U152"/>
    <mergeCell ref="CX151:DJ155"/>
    <mergeCell ref="BF152:BK153"/>
    <mergeCell ref="DI142:DJ143"/>
    <mergeCell ref="G144:J149"/>
    <mergeCell ref="K144:U146"/>
    <mergeCell ref="BC145:BE146"/>
    <mergeCell ref="BQ145:CV150"/>
    <mergeCell ref="CX145:CY146"/>
    <mergeCell ref="CZ145:DJ146"/>
    <mergeCell ref="BF146:BN149"/>
    <mergeCell ref="K142:V143"/>
    <mergeCell ref="W142:X143"/>
    <mergeCell ref="W148:X149"/>
    <mergeCell ref="AK148:AL149"/>
    <mergeCell ref="AY148:AZ149"/>
    <mergeCell ref="CO142:CP143"/>
    <mergeCell ref="AK142:AL143"/>
    <mergeCell ref="AY142:AZ143"/>
    <mergeCell ref="BM142:BN143"/>
    <mergeCell ref="CA142:CB143"/>
    <mergeCell ref="AM144:AZ146"/>
    <mergeCell ref="E159:M160"/>
    <mergeCell ref="BC159:BE166"/>
    <mergeCell ref="T161:BA164"/>
    <mergeCell ref="BG161:BO164"/>
    <mergeCell ref="BS161:DD164"/>
    <mergeCell ref="D162:F163"/>
    <mergeCell ref="I162:P163"/>
    <mergeCell ref="AM153:AX155"/>
    <mergeCell ref="W154:X155"/>
    <mergeCell ref="AK154:AL155"/>
    <mergeCell ref="AY154:AZ155"/>
    <mergeCell ref="K153:V155"/>
    <mergeCell ref="Y153:AJ155"/>
    <mergeCell ref="I166:P168"/>
    <mergeCell ref="BC156:BE157"/>
    <mergeCell ref="E157:N158"/>
    <mergeCell ref="Q157:AA160"/>
    <mergeCell ref="AQ157:BB160"/>
    <mergeCell ref="DL5:DM5"/>
    <mergeCell ref="CR114:CT117"/>
    <mergeCell ref="BW114:BY117"/>
    <mergeCell ref="BZ114:CB117"/>
    <mergeCell ref="CC114:CE117"/>
    <mergeCell ref="D165:F168"/>
    <mergeCell ref="T165:BA169"/>
    <mergeCell ref="BG165:BO168"/>
    <mergeCell ref="BS165:CR169"/>
    <mergeCell ref="CU165:DE166"/>
    <mergeCell ref="AM150:AZ152"/>
    <mergeCell ref="E121:AB123"/>
    <mergeCell ref="BJ120:BK124"/>
    <mergeCell ref="CF120:DJ124"/>
    <mergeCell ref="BN121:CD123"/>
    <mergeCell ref="AF121:BI123"/>
    <mergeCell ref="BT152:BY153"/>
    <mergeCell ref="K147:V149"/>
    <mergeCell ref="Y147:AJ149"/>
    <mergeCell ref="AM147:AX149"/>
    <mergeCell ref="DA167:DC169"/>
    <mergeCell ref="BG157:BO160"/>
    <mergeCell ref="BS157:DD160"/>
    <mergeCell ref="AE158:AN159"/>
  </mergeCells>
  <phoneticPr fontId="2"/>
  <conditionalFormatting sqref="AY128:BA130">
    <cfRule type="expression" dxfId="2" priority="1" stopIfTrue="1">
      <formula>AND($W$4="行う",$AY$128&lt;&gt;"")</formula>
    </cfRule>
    <cfRule type="expression" dxfId="1" priority="2" stopIfTrue="1">
      <formula>AND($W$4="行う",#REF!&lt;&gt;"")</formula>
    </cfRule>
    <cfRule type="expression" dxfId="0" priority="3" stopIfTrue="1">
      <formula>AND($W$4="行う",#REF!&lt;&gt;"")</formula>
    </cfRule>
  </conditionalFormatting>
  <dataValidations xWindow="882" yWindow="388" count="5">
    <dataValidation type="list" allowBlank="1" showInputMessage="1" showErrorMessage="1" error="概算保険料額が４０万円以上（片保険の場合は２０万円以上）の場合のみ「３」が選択できます。" sqref="CV109:CX111">
      <formula1>IF(DA109="可能",可能,$DD$110)</formula1>
    </dataValidation>
    <dataValidation type="list" allowBlank="1" showInputMessage="1" showErrorMessage="1" error="入力は下記のとおり_x000a_1：労働保険料のみに充当_x000a_※還付請求を行う場合は設定不可" sqref="AY128:BA130">
      <formula1>INDIRECT($W$4)</formula1>
    </dataValidation>
    <dataValidation type="list" allowBlank="1" showInputMessage="1" showErrorMessage="1" sqref="W4">
      <formula1>"行わない,行う"</formula1>
    </dataValidation>
    <dataValidation type="list" allowBlank="1" showInputMessage="1" showErrorMessage="1" error="料率が間違っております。" sqref="BB66:BM68">
      <formula1>確定雇用保険料率</formula1>
    </dataValidation>
    <dataValidation type="list" allowBlank="1" showInputMessage="1" showErrorMessage="1" sqref="BB103:BM105">
      <formula1>概算雇用保険料率</formula1>
    </dataValidation>
  </dataValidations>
  <printOptions horizontalCentered="1" verticalCentered="1"/>
  <pageMargins left="0.39370078740157483" right="0.39370078740157483" top="0.23622047244094491" bottom="0.23622047244094491" header="0.11811023622047245" footer="0.11811023622047245"/>
  <pageSetup paperSize="9" scale="4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O71"/>
  <sheetViews>
    <sheetView zoomScale="85" zoomScaleNormal="85" workbookViewId="0">
      <selection activeCell="DP21" sqref="DP21"/>
    </sheetView>
  </sheetViews>
  <sheetFormatPr defaultRowHeight="13.5"/>
  <cols>
    <col min="1" max="130" width="1.25" style="501" customWidth="1"/>
    <col min="131" max="16384" width="9" style="501"/>
  </cols>
  <sheetData>
    <row r="1" spans="1:93">
      <c r="A1" s="502"/>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2"/>
      <c r="BA1" s="502"/>
      <c r="BB1" s="502"/>
      <c r="BC1" s="502"/>
      <c r="BD1" s="502"/>
      <c r="BE1" s="502"/>
      <c r="BF1" s="502"/>
      <c r="BG1" s="502"/>
      <c r="BH1" s="502"/>
      <c r="BI1" s="502"/>
      <c r="BJ1" s="502"/>
      <c r="BK1" s="502"/>
      <c r="BL1" s="502"/>
      <c r="BM1" s="502"/>
      <c r="BN1" s="502"/>
      <c r="BO1" s="502"/>
      <c r="BP1" s="502"/>
      <c r="BQ1" s="502"/>
      <c r="BR1" s="502"/>
      <c r="BS1" s="502"/>
      <c r="BT1" s="502"/>
      <c r="BU1" s="502"/>
      <c r="BV1" s="502"/>
      <c r="BW1" s="502"/>
      <c r="BX1" s="502"/>
      <c r="BY1" s="502"/>
      <c r="BZ1" s="502"/>
      <c r="CA1" s="502"/>
      <c r="CB1" s="502"/>
      <c r="CC1" s="502"/>
      <c r="CD1" s="502"/>
      <c r="CE1" s="502"/>
      <c r="CF1" s="502"/>
      <c r="CG1" s="502"/>
      <c r="CH1" s="502"/>
      <c r="CI1" s="502"/>
      <c r="CJ1" s="502"/>
      <c r="CK1" s="502"/>
      <c r="CL1" s="503"/>
      <c r="CM1" s="503"/>
      <c r="CN1" s="503"/>
    </row>
    <row r="2" spans="1:93">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1681" t="s">
        <v>450</v>
      </c>
      <c r="BD2" s="1682"/>
      <c r="BE2" s="1682"/>
      <c r="BF2" s="1682"/>
      <c r="BG2" s="1682"/>
      <c r="BH2" s="1682"/>
      <c r="BI2" s="1682"/>
      <c r="BJ2" s="1682"/>
      <c r="BK2" s="1682"/>
      <c r="BL2" s="1682"/>
      <c r="BM2" s="1682"/>
      <c r="BN2" s="1682"/>
      <c r="BO2" s="1682"/>
      <c r="BP2" s="1683"/>
      <c r="BQ2" s="502"/>
      <c r="BR2" s="502"/>
      <c r="BS2" s="502"/>
      <c r="BT2" s="502"/>
      <c r="BU2" s="502"/>
      <c r="BV2" s="502"/>
      <c r="BW2" s="502"/>
      <c r="BX2" s="502"/>
      <c r="BY2" s="502"/>
      <c r="BZ2" s="502"/>
      <c r="CA2" s="502"/>
      <c r="CB2" s="502"/>
      <c r="CC2" s="502"/>
      <c r="CD2" s="502"/>
      <c r="CE2" s="502"/>
      <c r="CF2" s="502"/>
      <c r="CG2" s="502"/>
      <c r="CH2" s="502"/>
      <c r="CI2" s="502"/>
      <c r="CJ2" s="502"/>
      <c r="CK2" s="502"/>
      <c r="CL2" s="503"/>
      <c r="CM2" s="503"/>
      <c r="CN2" s="503"/>
      <c r="CO2" s="502"/>
    </row>
    <row r="3" spans="1:93" ht="14.25">
      <c r="A3" s="504"/>
      <c r="B3" s="504"/>
      <c r="C3" s="504"/>
      <c r="D3" s="504"/>
      <c r="E3" s="504"/>
      <c r="F3" s="1687" t="s">
        <v>58</v>
      </c>
      <c r="G3" s="1687"/>
      <c r="H3" s="1687"/>
      <c r="I3" s="1687" t="s">
        <v>59</v>
      </c>
      <c r="J3" s="1687"/>
      <c r="K3" s="1687"/>
      <c r="L3" s="505"/>
      <c r="M3" s="502"/>
      <c r="N3" s="502"/>
      <c r="O3" s="502"/>
      <c r="P3" s="502"/>
      <c r="Q3" s="502"/>
      <c r="R3" s="502"/>
      <c r="S3" s="502"/>
      <c r="T3" s="502"/>
      <c r="U3" s="502"/>
      <c r="V3" s="502"/>
      <c r="W3" s="502"/>
      <c r="X3" s="502"/>
      <c r="Y3" s="502"/>
      <c r="Z3" s="502"/>
      <c r="AA3" s="502"/>
      <c r="AB3" s="506"/>
      <c r="AC3" s="1688" t="s">
        <v>60</v>
      </c>
      <c r="AD3" s="1688"/>
      <c r="AE3" s="1688"/>
      <c r="AF3" s="1688"/>
      <c r="AG3" s="1688"/>
      <c r="AH3" s="1688"/>
      <c r="AI3" s="1688"/>
      <c r="AJ3" s="1688"/>
      <c r="AK3" s="1688"/>
      <c r="AL3" s="1688"/>
      <c r="AM3" s="1688"/>
      <c r="AN3" s="1688"/>
      <c r="AO3" s="506"/>
      <c r="AP3" s="502"/>
      <c r="AQ3" s="1688" t="s">
        <v>451</v>
      </c>
      <c r="AR3" s="1688"/>
      <c r="AS3" s="1688"/>
      <c r="AT3" s="1688"/>
      <c r="AU3" s="1688"/>
      <c r="AV3" s="1688"/>
      <c r="AW3" s="1688"/>
      <c r="AX3" s="1688"/>
      <c r="AY3" s="1688"/>
      <c r="AZ3" s="1688"/>
      <c r="BA3" s="1688"/>
      <c r="BB3" s="1688"/>
      <c r="BC3" s="1684"/>
      <c r="BD3" s="1685"/>
      <c r="BE3" s="1685"/>
      <c r="BF3" s="1685"/>
      <c r="BG3" s="1685"/>
      <c r="BH3" s="1685"/>
      <c r="BI3" s="1685"/>
      <c r="BJ3" s="1685"/>
      <c r="BK3" s="1685"/>
      <c r="BL3" s="1685"/>
      <c r="BM3" s="1685"/>
      <c r="BN3" s="1685"/>
      <c r="BO3" s="1685"/>
      <c r="BP3" s="1686"/>
      <c r="BQ3" s="502"/>
      <c r="BR3" s="502"/>
      <c r="BS3" s="502"/>
      <c r="BT3" s="502"/>
      <c r="BU3" s="502"/>
      <c r="BV3" s="502"/>
      <c r="BW3" s="502"/>
      <c r="BX3" s="502"/>
      <c r="BY3" s="502"/>
      <c r="BZ3" s="502"/>
      <c r="CA3" s="502"/>
      <c r="CB3" s="502"/>
      <c r="CC3" s="502"/>
      <c r="CD3" s="502"/>
      <c r="CE3" s="502"/>
      <c r="CF3" s="502"/>
      <c r="CG3" s="502"/>
      <c r="CH3" s="502"/>
      <c r="CI3" s="502"/>
      <c r="CJ3" s="502"/>
      <c r="CK3" s="502"/>
      <c r="CL3" s="503"/>
      <c r="CM3" s="503"/>
      <c r="CN3" s="503"/>
      <c r="CO3" s="502"/>
    </row>
    <row r="4" spans="1:93" ht="14.25">
      <c r="A4" s="504"/>
      <c r="B4" s="504"/>
      <c r="C4" s="504"/>
      <c r="D4" s="504"/>
      <c r="E4" s="504"/>
      <c r="F4" s="1687"/>
      <c r="G4" s="1687"/>
      <c r="H4" s="1687"/>
      <c r="I4" s="1687"/>
      <c r="J4" s="1687"/>
      <c r="K4" s="1687"/>
      <c r="L4" s="505"/>
      <c r="M4" s="502"/>
      <c r="N4" s="502"/>
      <c r="O4" s="502"/>
      <c r="P4" s="502"/>
      <c r="Q4" s="502"/>
      <c r="R4" s="502"/>
      <c r="S4" s="502"/>
      <c r="T4" s="502"/>
      <c r="U4" s="502"/>
      <c r="V4" s="502"/>
      <c r="W4" s="502"/>
      <c r="X4" s="502"/>
      <c r="Y4" s="502"/>
      <c r="Z4" s="502"/>
      <c r="AA4" s="506"/>
      <c r="AB4" s="506"/>
      <c r="AC4" s="1688"/>
      <c r="AD4" s="1688"/>
      <c r="AE4" s="1688"/>
      <c r="AF4" s="1688"/>
      <c r="AG4" s="1688"/>
      <c r="AH4" s="1688"/>
      <c r="AI4" s="1688"/>
      <c r="AJ4" s="1688"/>
      <c r="AK4" s="1688"/>
      <c r="AL4" s="1688"/>
      <c r="AM4" s="1688"/>
      <c r="AN4" s="1688"/>
      <c r="AO4" s="506"/>
      <c r="AP4" s="502"/>
      <c r="AQ4" s="1688"/>
      <c r="AR4" s="1688"/>
      <c r="AS4" s="1688"/>
      <c r="AT4" s="1688"/>
      <c r="AU4" s="1688"/>
      <c r="AV4" s="1688"/>
      <c r="AW4" s="1688"/>
      <c r="AX4" s="1688"/>
      <c r="AY4" s="1688"/>
      <c r="AZ4" s="1688"/>
      <c r="BA4" s="1688"/>
      <c r="BB4" s="1688"/>
      <c r="BC4" s="1689" t="s">
        <v>452</v>
      </c>
      <c r="BD4" s="1690"/>
      <c r="BE4" s="1690"/>
      <c r="BF4" s="1690"/>
      <c r="BG4" s="1690"/>
      <c r="BH4" s="1690"/>
      <c r="BI4" s="1690"/>
      <c r="BJ4" s="1690"/>
      <c r="BK4" s="1690"/>
      <c r="BL4" s="1690"/>
      <c r="BM4" s="1690"/>
      <c r="BN4" s="1690"/>
      <c r="BO4" s="1690"/>
      <c r="BP4" s="1691"/>
      <c r="BQ4" s="502"/>
      <c r="BR4" s="502"/>
      <c r="BS4" s="502"/>
      <c r="BT4" s="502"/>
      <c r="BU4" s="502"/>
      <c r="BV4" s="502"/>
      <c r="BW4" s="502"/>
      <c r="BX4" s="502"/>
      <c r="BY4" s="502"/>
      <c r="BZ4" s="502"/>
      <c r="CA4" s="502"/>
      <c r="CB4" s="502"/>
      <c r="CC4" s="502"/>
      <c r="CD4" s="502"/>
      <c r="CE4" s="502"/>
      <c r="CF4" s="502"/>
      <c r="CG4" s="502"/>
      <c r="CH4" s="502"/>
      <c r="CI4" s="502"/>
      <c r="CJ4" s="502"/>
      <c r="CK4" s="502"/>
      <c r="CL4" s="503"/>
      <c r="CM4" s="503"/>
      <c r="CN4" s="503"/>
      <c r="CO4" s="502"/>
    </row>
    <row r="5" spans="1:93" ht="19.5" customHeight="1">
      <c r="A5" s="502"/>
      <c r="B5" s="502"/>
      <c r="C5" s="502"/>
      <c r="D5" s="502"/>
      <c r="E5" s="502"/>
      <c r="F5" s="507"/>
      <c r="G5" s="508"/>
      <c r="H5" s="508"/>
      <c r="I5" s="1693">
        <f>申告書記入イメージ!F11</f>
        <v>3</v>
      </c>
      <c r="J5" s="1693"/>
      <c r="K5" s="1693"/>
      <c r="L5" s="1693">
        <f>申告書記入イメージ!J11</f>
        <v>2</v>
      </c>
      <c r="M5" s="1693"/>
      <c r="N5" s="1693"/>
      <c r="O5" s="1693">
        <f>申告書記入イメージ!N11</f>
        <v>7</v>
      </c>
      <c r="P5" s="1693"/>
      <c r="Q5" s="1693"/>
      <c r="R5" s="1693">
        <f>申告書記入イメージ!R11</f>
        <v>0</v>
      </c>
      <c r="S5" s="1693"/>
      <c r="T5" s="1693"/>
      <c r="U5" s="1693">
        <f>申告書記入イメージ!V11</f>
        <v>1</v>
      </c>
      <c r="V5" s="1693"/>
      <c r="W5" s="1693"/>
      <c r="X5" s="509"/>
      <c r="Y5" s="510"/>
      <c r="Z5" s="502"/>
      <c r="AA5" s="502"/>
      <c r="AB5" s="502"/>
      <c r="AC5" s="1692"/>
      <c r="AD5" s="1693"/>
      <c r="AE5" s="1694"/>
      <c r="AF5" s="1692"/>
      <c r="AG5" s="1693"/>
      <c r="AH5" s="1694"/>
      <c r="AI5" s="502"/>
      <c r="AJ5" s="502"/>
      <c r="AK5" s="502"/>
      <c r="AL5" s="502"/>
      <c r="AM5" s="502"/>
      <c r="AN5" s="502"/>
      <c r="AO5" s="502"/>
      <c r="AP5" s="502"/>
      <c r="AQ5" s="1692"/>
      <c r="AR5" s="1693"/>
      <c r="AS5" s="1694"/>
      <c r="AT5" s="511" t="s">
        <v>453</v>
      </c>
      <c r="AU5" s="502"/>
      <c r="AV5" s="502"/>
      <c r="AW5" s="502"/>
      <c r="AX5" s="502"/>
      <c r="AY5" s="502"/>
      <c r="AZ5" s="502"/>
      <c r="BA5" s="502"/>
      <c r="BB5" s="502"/>
      <c r="BC5" s="502"/>
      <c r="BD5" s="502"/>
      <c r="BE5" s="502"/>
      <c r="BF5" s="502"/>
      <c r="BG5" s="502"/>
      <c r="BH5" s="502"/>
      <c r="BI5" s="502"/>
      <c r="BJ5" s="502"/>
      <c r="BK5" s="502"/>
      <c r="BL5" s="502"/>
      <c r="BM5" s="502"/>
      <c r="BN5" s="502"/>
      <c r="BO5" s="502"/>
      <c r="BP5" s="502"/>
      <c r="BQ5" s="502"/>
      <c r="BR5" s="502"/>
      <c r="BS5" s="502"/>
      <c r="BT5" s="502"/>
      <c r="BU5" s="512"/>
      <c r="BV5" s="512"/>
      <c r="BW5" s="512"/>
      <c r="BX5" s="512"/>
      <c r="BY5" s="513"/>
      <c r="BZ5" s="513"/>
      <c r="CA5" s="512" t="s">
        <v>29</v>
      </c>
      <c r="CB5" s="512"/>
      <c r="CC5" s="513"/>
      <c r="CD5" s="513"/>
      <c r="CE5" s="512" t="s">
        <v>54</v>
      </c>
      <c r="CF5" s="512"/>
      <c r="CG5" s="513"/>
      <c r="CH5" s="513"/>
      <c r="CI5" s="512" t="s">
        <v>55</v>
      </c>
      <c r="CJ5" s="512"/>
      <c r="CK5" s="512"/>
      <c r="CL5" s="514"/>
      <c r="CM5" s="503"/>
      <c r="CN5" s="503"/>
      <c r="CO5" s="502"/>
    </row>
    <row r="6" spans="1:93" ht="15.75" customHeight="1">
      <c r="A6" s="502"/>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1695" t="s">
        <v>454</v>
      </c>
      <c r="AX6" s="1696"/>
      <c r="AY6" s="1696"/>
      <c r="AZ6" s="1696"/>
      <c r="BA6" s="1696"/>
      <c r="BB6" s="1696"/>
      <c r="BC6" s="1696"/>
      <c r="BD6" s="1696"/>
      <c r="BE6" s="1696"/>
      <c r="BF6" s="1696"/>
      <c r="BG6" s="1696"/>
      <c r="BH6" s="1696"/>
      <c r="BI6" s="1696"/>
      <c r="BJ6" s="1696"/>
      <c r="BK6" s="1696"/>
      <c r="BL6" s="1696"/>
      <c r="BM6" s="1696"/>
      <c r="BN6" s="1696"/>
      <c r="BO6" s="1696"/>
      <c r="BP6" s="1696"/>
      <c r="BQ6" s="1696"/>
      <c r="BR6" s="1696"/>
      <c r="BS6" s="1697"/>
      <c r="BT6" s="502"/>
      <c r="BU6" s="502"/>
      <c r="BV6" s="502"/>
      <c r="BW6" s="502"/>
      <c r="BX6" s="502"/>
      <c r="BY6" s="502"/>
      <c r="BZ6" s="502"/>
      <c r="CA6" s="502"/>
      <c r="CB6" s="502"/>
      <c r="CC6" s="502"/>
      <c r="CD6" s="502"/>
      <c r="CE6" s="502"/>
      <c r="CF6" s="502"/>
      <c r="CG6" s="502"/>
      <c r="CH6" s="502"/>
      <c r="CI6" s="502"/>
      <c r="CJ6" s="502"/>
      <c r="CK6" s="502"/>
      <c r="CL6" s="503"/>
      <c r="CM6" s="503"/>
      <c r="CN6" s="503"/>
      <c r="CO6" s="502"/>
    </row>
    <row r="7" spans="1:93" ht="18.75" customHeight="1">
      <c r="B7" s="1698" t="s">
        <v>455</v>
      </c>
      <c r="C7" s="1699"/>
      <c r="D7" s="1700"/>
      <c r="E7" s="1704" t="s">
        <v>31</v>
      </c>
      <c r="F7" s="1705"/>
      <c r="G7" s="1705"/>
      <c r="H7" s="1705"/>
      <c r="I7" s="1705"/>
      <c r="J7" s="1706"/>
      <c r="K7" s="515" t="s">
        <v>21</v>
      </c>
      <c r="L7" s="516"/>
      <c r="M7" s="517"/>
      <c r="N7" s="1704" t="s">
        <v>456</v>
      </c>
      <c r="O7" s="1705"/>
      <c r="P7" s="1705"/>
      <c r="Q7" s="1705"/>
      <c r="R7" s="1705"/>
      <c r="S7" s="1706"/>
      <c r="T7" s="1707" t="s">
        <v>457</v>
      </c>
      <c r="U7" s="1708"/>
      <c r="V7" s="1708"/>
      <c r="W7" s="1708"/>
      <c r="X7" s="1708"/>
      <c r="Y7" s="1708"/>
      <c r="Z7" s="1708"/>
      <c r="AA7" s="1708"/>
      <c r="AB7" s="1708"/>
      <c r="AC7" s="1708"/>
      <c r="AD7" s="1708"/>
      <c r="AE7" s="1708"/>
      <c r="AF7" s="1708"/>
      <c r="AG7" s="1708"/>
      <c r="AH7" s="1708"/>
      <c r="AI7" s="1708"/>
      <c r="AJ7" s="1708"/>
      <c r="AK7" s="1709"/>
      <c r="AL7" s="1707" t="s">
        <v>458</v>
      </c>
      <c r="AM7" s="1708"/>
      <c r="AN7" s="1708"/>
      <c r="AO7" s="1708"/>
      <c r="AP7" s="1708"/>
      <c r="AQ7" s="1708"/>
      <c r="AR7" s="1708"/>
      <c r="AS7" s="1709"/>
      <c r="AT7" s="502"/>
      <c r="AU7" s="502"/>
      <c r="AV7" s="502"/>
      <c r="AW7" s="1710" t="s">
        <v>459</v>
      </c>
      <c r="AX7" s="1711"/>
      <c r="AY7" s="1711"/>
      <c r="AZ7" s="1711"/>
      <c r="BA7" s="1712"/>
      <c r="BB7" s="1713" t="s">
        <v>460</v>
      </c>
      <c r="BC7" s="1714"/>
      <c r="BD7" s="1714"/>
      <c r="BE7" s="1714"/>
      <c r="BF7" s="1714"/>
      <c r="BG7" s="1715"/>
      <c r="BH7" s="1710" t="s">
        <v>461</v>
      </c>
      <c r="BI7" s="1711"/>
      <c r="BJ7" s="1711"/>
      <c r="BK7" s="1711"/>
      <c r="BL7" s="1711"/>
      <c r="BM7" s="1711"/>
      <c r="BN7" s="1712"/>
      <c r="BO7" s="1722" t="s">
        <v>462</v>
      </c>
      <c r="BP7" s="1723"/>
      <c r="BQ7" s="1723"/>
      <c r="BR7" s="1723"/>
      <c r="BS7" s="1724"/>
      <c r="BT7" s="502"/>
      <c r="BU7" s="502" t="s">
        <v>463</v>
      </c>
      <c r="BV7" s="502"/>
      <c r="BW7" s="502"/>
      <c r="BX7" s="502"/>
      <c r="BY7" s="502"/>
      <c r="BZ7" s="502"/>
      <c r="CA7" s="502"/>
      <c r="CB7" s="502"/>
      <c r="CC7" s="502"/>
      <c r="CD7" s="502"/>
      <c r="CE7" s="502"/>
      <c r="CF7" s="502"/>
      <c r="CG7" s="502"/>
      <c r="CH7" s="502"/>
      <c r="CI7" s="502"/>
      <c r="CJ7" s="502"/>
      <c r="CK7" s="502"/>
      <c r="CL7" s="503"/>
      <c r="CM7" s="503"/>
      <c r="CN7" s="503"/>
      <c r="CO7" s="502"/>
    </row>
    <row r="8" spans="1:93" ht="23.25" customHeight="1">
      <c r="B8" s="1701"/>
      <c r="C8" s="1702"/>
      <c r="D8" s="1703"/>
      <c r="E8" s="1725" t="str">
        <f>IF(申告書記入イメージ!M19=0,"",申告書記入イメージ!G19)</f>
        <v/>
      </c>
      <c r="F8" s="1726"/>
      <c r="G8" s="1726"/>
      <c r="H8" s="1727" t="str">
        <f>IF(申告書記入イメージ!M19=0,"",申告書記入イメージ!J19)</f>
        <v/>
      </c>
      <c r="I8" s="1726"/>
      <c r="J8" s="1728"/>
      <c r="K8" s="1725" t="str">
        <f>IF(申告書記入イメージ!M19=0,"",申告書記入イメージ!M19)</f>
        <v/>
      </c>
      <c r="L8" s="1726"/>
      <c r="M8" s="1728"/>
      <c r="N8" s="1725" t="str">
        <f>IF(申告書記入イメージ!M19=0,"",申告書記入イメージ!P19)</f>
        <v/>
      </c>
      <c r="O8" s="1726"/>
      <c r="P8" s="1726"/>
      <c r="Q8" s="1727" t="str">
        <f>IF(申告書記入イメージ!M19=0,"",申告書記入イメージ!S19)</f>
        <v/>
      </c>
      <c r="R8" s="1726"/>
      <c r="S8" s="1728"/>
      <c r="T8" s="1729" t="str">
        <f>IF(申告書記入イメージ!M19=0,"",申告書記入イメージ!V19)</f>
        <v/>
      </c>
      <c r="U8" s="1717"/>
      <c r="V8" s="1717"/>
      <c r="W8" s="1716" t="str">
        <f>IF(申告書記入イメージ!M19=0,"",申告書記入イメージ!Y19)</f>
        <v/>
      </c>
      <c r="X8" s="1717"/>
      <c r="Y8" s="1717"/>
      <c r="Z8" s="1716" t="str">
        <f>IF(申告書記入イメージ!M19=0,"",申告書記入イメージ!AB19)</f>
        <v/>
      </c>
      <c r="AA8" s="1717"/>
      <c r="AB8" s="1717"/>
      <c r="AC8" s="1716" t="str">
        <f>IF(申告書記入イメージ!M19=0,"",申告書記入イメージ!AE19)</f>
        <v/>
      </c>
      <c r="AD8" s="1717"/>
      <c r="AE8" s="1717"/>
      <c r="AF8" s="1716" t="str">
        <f>IF(申告書記入イメージ!M19=0,"",申告書記入イメージ!AH19)</f>
        <v/>
      </c>
      <c r="AG8" s="1717"/>
      <c r="AH8" s="1717"/>
      <c r="AI8" s="1716" t="str">
        <f>IF(申告書記入イメージ!M19=0,"",申告書記入イメージ!AK19)</f>
        <v/>
      </c>
      <c r="AJ8" s="1717"/>
      <c r="AK8" s="1718"/>
      <c r="AL8" s="1719" t="s">
        <v>107</v>
      </c>
      <c r="AM8" s="1720"/>
      <c r="AN8" s="1727">
        <f>申告書記入イメージ!AQ19</f>
        <v>0</v>
      </c>
      <c r="AO8" s="1726"/>
      <c r="AP8" s="1727">
        <f>申告書記入イメージ!AT19</f>
        <v>0</v>
      </c>
      <c r="AQ8" s="1726"/>
      <c r="AR8" s="1727">
        <f>申告書記入イメージ!AW19</f>
        <v>0</v>
      </c>
      <c r="AS8" s="1728"/>
      <c r="AT8" s="511" t="s">
        <v>464</v>
      </c>
      <c r="AU8" s="502"/>
      <c r="AV8" s="502"/>
      <c r="AW8" s="1730"/>
      <c r="AX8" s="1731"/>
      <c r="AY8" s="1731"/>
      <c r="AZ8" s="1731"/>
      <c r="BA8" s="1732"/>
      <c r="BB8" s="1730"/>
      <c r="BC8" s="1731"/>
      <c r="BD8" s="1731"/>
      <c r="BE8" s="1731"/>
      <c r="BF8" s="1731"/>
      <c r="BG8" s="1732"/>
      <c r="BH8" s="1733"/>
      <c r="BI8" s="1734"/>
      <c r="BJ8" s="1734"/>
      <c r="BK8" s="1734"/>
      <c r="BL8" s="1734"/>
      <c r="BM8" s="1734"/>
      <c r="BN8" s="1735"/>
      <c r="BO8" s="1730"/>
      <c r="BP8" s="1731"/>
      <c r="BQ8" s="1731"/>
      <c r="BR8" s="1731"/>
      <c r="BS8" s="1732"/>
      <c r="BT8" s="502"/>
      <c r="BU8" s="502"/>
      <c r="BV8" s="502"/>
      <c r="BW8" s="502"/>
      <c r="BX8" s="502"/>
      <c r="BY8" s="502"/>
      <c r="BZ8" s="502"/>
      <c r="CA8" s="502"/>
      <c r="CB8" s="502"/>
      <c r="CC8" s="502"/>
      <c r="CD8" s="502"/>
      <c r="CE8" s="502"/>
      <c r="CF8" s="502"/>
      <c r="CG8" s="502"/>
      <c r="CH8" s="502"/>
      <c r="CI8" s="502"/>
      <c r="CJ8" s="502"/>
      <c r="CK8" s="502"/>
      <c r="CL8" s="503"/>
      <c r="CM8" s="503"/>
      <c r="CN8" s="503"/>
      <c r="CO8" s="502"/>
    </row>
    <row r="9" spans="1:93">
      <c r="A9" s="502"/>
      <c r="B9" s="502"/>
      <c r="C9" s="518" t="s">
        <v>634</v>
      </c>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18" t="s">
        <v>635</v>
      </c>
      <c r="AD9" s="502"/>
      <c r="AE9" s="502"/>
      <c r="AF9" s="502"/>
      <c r="AG9" s="502"/>
      <c r="AH9" s="502"/>
      <c r="AI9" s="502"/>
      <c r="AJ9" s="502"/>
      <c r="AK9" s="502"/>
      <c r="AL9" s="502"/>
      <c r="AM9" s="502"/>
      <c r="AN9" s="502"/>
      <c r="AO9" s="502"/>
      <c r="AP9" s="502"/>
      <c r="AQ9" s="502"/>
      <c r="AR9" s="502"/>
      <c r="AS9" s="502"/>
      <c r="AT9" s="502"/>
      <c r="AU9" s="502"/>
      <c r="AV9" s="502"/>
      <c r="AW9" s="502"/>
      <c r="AX9" s="502"/>
      <c r="AY9" s="502"/>
      <c r="AZ9" s="502"/>
      <c r="BA9" s="502"/>
      <c r="BB9" s="502"/>
      <c r="BC9" s="502"/>
      <c r="BD9" s="502"/>
      <c r="BE9" s="502"/>
      <c r="BF9" s="518" t="s">
        <v>465</v>
      </c>
      <c r="BG9" s="502"/>
      <c r="BH9" s="502"/>
      <c r="BI9" s="502"/>
      <c r="BJ9" s="502"/>
      <c r="BK9" s="502"/>
      <c r="BL9" s="502"/>
      <c r="BM9" s="502"/>
      <c r="BN9" s="502"/>
      <c r="BO9" s="502"/>
      <c r="BP9" s="502"/>
      <c r="BQ9" s="502"/>
      <c r="BR9" s="502"/>
      <c r="BS9" s="502"/>
      <c r="BT9" s="502"/>
      <c r="BU9" s="502"/>
      <c r="BV9" s="502"/>
      <c r="BW9" s="502"/>
      <c r="BX9" s="502"/>
      <c r="BY9" s="502"/>
      <c r="BZ9" s="502"/>
      <c r="CA9" s="502"/>
      <c r="CB9" s="502"/>
      <c r="CC9" s="502"/>
      <c r="CD9" s="502"/>
      <c r="CE9" s="502"/>
      <c r="CF9" s="502"/>
      <c r="CG9" s="502"/>
      <c r="CH9" s="502"/>
      <c r="CI9" s="502"/>
      <c r="CJ9" s="502"/>
      <c r="CK9" s="502"/>
      <c r="CL9" s="503"/>
      <c r="CM9" s="503"/>
      <c r="CN9" s="503"/>
      <c r="CO9" s="502"/>
    </row>
    <row r="10" spans="1:93">
      <c r="A10" s="502"/>
      <c r="B10" s="502"/>
      <c r="C10" s="1736" t="s">
        <v>53</v>
      </c>
      <c r="D10" s="1736"/>
      <c r="E10" s="1736"/>
      <c r="F10" s="502"/>
      <c r="G10" s="502"/>
      <c r="H10" s="1721" t="s">
        <v>29</v>
      </c>
      <c r="I10" s="1721"/>
      <c r="J10" s="1721"/>
      <c r="K10" s="1721"/>
      <c r="L10" s="502"/>
      <c r="M10" s="502"/>
      <c r="N10" s="1721" t="s">
        <v>54</v>
      </c>
      <c r="O10" s="1721"/>
      <c r="P10" s="1721"/>
      <c r="Q10" s="1721"/>
      <c r="R10" s="502"/>
      <c r="S10" s="502"/>
      <c r="T10" s="1721" t="s">
        <v>55</v>
      </c>
      <c r="U10" s="1721"/>
      <c r="V10" s="1721"/>
      <c r="W10" s="1721"/>
      <c r="X10" s="502"/>
      <c r="Y10" s="502"/>
      <c r="Z10" s="502"/>
      <c r="AA10" s="502"/>
      <c r="AB10" s="502"/>
      <c r="AC10" s="1736" t="s">
        <v>53</v>
      </c>
      <c r="AD10" s="1736"/>
      <c r="AE10" s="1736"/>
      <c r="AF10" s="502"/>
      <c r="AG10" s="502"/>
      <c r="AH10" s="1721" t="s">
        <v>29</v>
      </c>
      <c r="AI10" s="1721"/>
      <c r="AJ10" s="1721"/>
      <c r="AK10" s="1721"/>
      <c r="AL10" s="502"/>
      <c r="AM10" s="502"/>
      <c r="AN10" s="1721" t="s">
        <v>54</v>
      </c>
      <c r="AO10" s="1721"/>
      <c r="AP10" s="1721"/>
      <c r="AQ10" s="1721"/>
      <c r="AR10" s="502"/>
      <c r="AS10" s="502"/>
      <c r="AT10" s="1721" t="s">
        <v>55</v>
      </c>
      <c r="AU10" s="1721"/>
      <c r="AV10" s="1721"/>
      <c r="AW10" s="1721"/>
      <c r="AX10" s="502"/>
      <c r="AY10" s="502"/>
      <c r="AZ10" s="502"/>
      <c r="BA10" s="502"/>
      <c r="BB10" s="502"/>
      <c r="BC10" s="502"/>
      <c r="BD10" s="502"/>
      <c r="BE10" s="502"/>
      <c r="BF10" s="502"/>
      <c r="BG10" s="502"/>
      <c r="BH10" s="502"/>
      <c r="BI10" s="502"/>
      <c r="BJ10" s="502"/>
      <c r="BK10" s="502"/>
      <c r="BL10" s="502"/>
      <c r="BM10" s="502"/>
      <c r="BN10" s="502"/>
      <c r="BO10" s="502"/>
      <c r="BP10" s="502"/>
      <c r="BQ10" s="502"/>
      <c r="BR10" s="502"/>
      <c r="BS10" s="502"/>
      <c r="BT10" s="502"/>
      <c r="BU10" s="502"/>
      <c r="BV10" s="502"/>
      <c r="BW10" s="502"/>
      <c r="BX10" s="502"/>
      <c r="BY10" s="502"/>
      <c r="BZ10" s="502"/>
      <c r="CA10" s="502"/>
      <c r="CB10" s="502"/>
      <c r="CC10" s="502"/>
      <c r="CD10" s="502"/>
      <c r="CE10" s="502"/>
      <c r="CF10" s="502"/>
      <c r="CG10" s="502"/>
      <c r="CH10" s="502"/>
      <c r="CI10" s="502"/>
      <c r="CJ10" s="502"/>
      <c r="CK10" s="502"/>
      <c r="CL10" s="503"/>
      <c r="CM10" s="503"/>
      <c r="CN10" s="503"/>
      <c r="CO10" s="502"/>
    </row>
    <row r="11" spans="1:93">
      <c r="A11" s="502"/>
      <c r="B11" s="502"/>
      <c r="C11" s="1737"/>
      <c r="D11" s="1738"/>
      <c r="E11" s="1739"/>
      <c r="F11" s="1740" t="s">
        <v>466</v>
      </c>
      <c r="G11" s="1736"/>
      <c r="H11" s="1737"/>
      <c r="I11" s="1738"/>
      <c r="J11" s="1738"/>
      <c r="K11" s="1739"/>
      <c r="L11" s="1740" t="s">
        <v>466</v>
      </c>
      <c r="M11" s="1736"/>
      <c r="N11" s="1737"/>
      <c r="O11" s="1738"/>
      <c r="P11" s="1738"/>
      <c r="Q11" s="1739"/>
      <c r="R11" s="1740" t="s">
        <v>466</v>
      </c>
      <c r="S11" s="1736"/>
      <c r="T11" s="1737"/>
      <c r="U11" s="1738"/>
      <c r="V11" s="1738"/>
      <c r="W11" s="1739"/>
      <c r="X11" s="518" t="s">
        <v>467</v>
      </c>
      <c r="Y11" s="502"/>
      <c r="Z11" s="502"/>
      <c r="AA11" s="502"/>
      <c r="AB11" s="502"/>
      <c r="AC11" s="1737"/>
      <c r="AD11" s="1738"/>
      <c r="AE11" s="1739"/>
      <c r="AF11" s="1740" t="s">
        <v>466</v>
      </c>
      <c r="AG11" s="1736"/>
      <c r="AH11" s="1737"/>
      <c r="AI11" s="1738"/>
      <c r="AJ11" s="1738"/>
      <c r="AK11" s="1739"/>
      <c r="AL11" s="1740" t="s">
        <v>466</v>
      </c>
      <c r="AM11" s="1736"/>
      <c r="AN11" s="1737"/>
      <c r="AO11" s="1738"/>
      <c r="AP11" s="1738"/>
      <c r="AQ11" s="1739"/>
      <c r="AR11" s="1740" t="s">
        <v>466</v>
      </c>
      <c r="AS11" s="1736"/>
      <c r="AT11" s="1737"/>
      <c r="AU11" s="1738"/>
      <c r="AV11" s="1738"/>
      <c r="AW11" s="1739"/>
      <c r="AX11" s="518" t="s">
        <v>468</v>
      </c>
      <c r="AY11" s="502"/>
      <c r="AZ11" s="502"/>
      <c r="BA11" s="502"/>
      <c r="BB11" s="502"/>
      <c r="BC11" s="502"/>
      <c r="BD11" s="502"/>
      <c r="BE11" s="502"/>
      <c r="BF11" s="1737"/>
      <c r="BG11" s="1738"/>
      <c r="BH11" s="1738"/>
      <c r="BI11" s="1739"/>
      <c r="BJ11" s="518" t="s">
        <v>469</v>
      </c>
      <c r="BK11" s="502"/>
      <c r="BL11" s="502"/>
      <c r="BM11" s="502"/>
      <c r="BN11" s="502"/>
      <c r="BO11" s="502"/>
      <c r="BP11" s="502"/>
      <c r="BQ11" s="502"/>
      <c r="BR11" s="502"/>
      <c r="BS11" s="502"/>
      <c r="BT11" s="502"/>
      <c r="BU11" s="502"/>
      <c r="BV11" s="502"/>
      <c r="BW11" s="502"/>
      <c r="BX11" s="502"/>
      <c r="BY11" s="502"/>
      <c r="BZ11" s="502"/>
      <c r="CA11" s="502"/>
      <c r="CB11" s="502"/>
      <c r="CC11" s="502"/>
      <c r="CD11" s="502"/>
      <c r="CE11" s="502"/>
      <c r="CF11" s="502"/>
      <c r="CG11" s="502"/>
      <c r="CH11" s="502"/>
      <c r="CI11" s="502"/>
      <c r="CJ11" s="502"/>
      <c r="CK11" s="502"/>
      <c r="CL11" s="503"/>
      <c r="CM11" s="503"/>
      <c r="CN11" s="503"/>
      <c r="CO11" s="502"/>
    </row>
    <row r="12" spans="1:93">
      <c r="A12" s="502"/>
      <c r="B12" s="502"/>
      <c r="C12" s="519" t="s">
        <v>470</v>
      </c>
      <c r="D12" s="502"/>
      <c r="E12" s="502"/>
      <c r="F12" s="502"/>
      <c r="G12" s="502"/>
      <c r="H12" s="502"/>
      <c r="I12" s="502"/>
      <c r="J12" s="502"/>
      <c r="K12" s="502"/>
      <c r="L12" s="502"/>
      <c r="M12" s="502"/>
      <c r="N12" s="502"/>
      <c r="O12" s="502"/>
      <c r="P12" s="502"/>
      <c r="Q12" s="502"/>
      <c r="R12" s="519" t="s">
        <v>471</v>
      </c>
      <c r="S12" s="502"/>
      <c r="T12" s="502"/>
      <c r="U12" s="502"/>
      <c r="V12" s="502"/>
      <c r="W12" s="502"/>
      <c r="X12" s="502"/>
      <c r="Y12" s="502"/>
      <c r="Z12" s="502"/>
      <c r="AA12" s="502"/>
      <c r="AB12" s="502"/>
      <c r="AC12" s="502"/>
      <c r="AD12" s="502"/>
      <c r="AE12" s="502"/>
      <c r="AF12" s="502"/>
      <c r="AG12" s="519" t="s">
        <v>472</v>
      </c>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2"/>
      <c r="BI12" s="502"/>
      <c r="BJ12" s="502"/>
      <c r="BK12" s="502"/>
      <c r="BL12" s="502"/>
      <c r="BM12" s="502"/>
      <c r="BN12" s="502"/>
      <c r="BO12" s="502"/>
      <c r="BP12" s="502"/>
      <c r="BQ12" s="502"/>
      <c r="BR12" s="502"/>
      <c r="BS12" s="502"/>
      <c r="BT12" s="502"/>
      <c r="BU12" s="502"/>
      <c r="BV12" s="502"/>
      <c r="BW12" s="502"/>
      <c r="BX12" s="502"/>
      <c r="BY12" s="502"/>
      <c r="BZ12" s="502"/>
      <c r="CA12" s="502"/>
      <c r="CB12" s="502"/>
      <c r="CC12" s="502"/>
      <c r="CD12" s="502"/>
      <c r="CE12" s="502"/>
      <c r="CF12" s="502"/>
      <c r="CG12" s="502"/>
      <c r="CH12" s="502"/>
      <c r="CI12" s="502"/>
      <c r="CJ12" s="502"/>
      <c r="CK12" s="502"/>
      <c r="CL12" s="503"/>
      <c r="CM12" s="503"/>
      <c r="CN12" s="503"/>
      <c r="CO12" s="502"/>
    </row>
    <row r="13" spans="1:93" ht="14.25" customHeight="1">
      <c r="A13" s="502"/>
      <c r="B13" s="502"/>
      <c r="C13" s="520"/>
      <c r="D13" s="520"/>
      <c r="E13" s="520"/>
      <c r="F13" s="520"/>
      <c r="G13" s="520"/>
      <c r="H13" s="520"/>
      <c r="I13" s="520"/>
      <c r="J13" s="520"/>
      <c r="K13" s="520"/>
      <c r="L13" s="520"/>
      <c r="M13" s="1743" t="s">
        <v>473</v>
      </c>
      <c r="N13" s="1743"/>
      <c r="O13" s="502"/>
      <c r="P13" s="502"/>
      <c r="Q13" s="502"/>
      <c r="R13" s="520"/>
      <c r="S13" s="520"/>
      <c r="T13" s="520"/>
      <c r="U13" s="520"/>
      <c r="V13" s="520"/>
      <c r="W13" s="520"/>
      <c r="X13" s="520"/>
      <c r="Y13" s="520"/>
      <c r="Z13" s="520"/>
      <c r="AA13" s="520"/>
      <c r="AB13" s="1743" t="s">
        <v>473</v>
      </c>
      <c r="AC13" s="1743"/>
      <c r="AD13" s="502"/>
      <c r="AE13" s="502"/>
      <c r="AF13" s="502"/>
      <c r="AG13" s="502"/>
      <c r="AH13" s="502"/>
      <c r="AI13" s="502"/>
      <c r="AJ13" s="502"/>
      <c r="AK13" s="502"/>
      <c r="AL13" s="502"/>
      <c r="AM13" s="502"/>
      <c r="AN13" s="502"/>
      <c r="AO13" s="1743" t="s">
        <v>473</v>
      </c>
      <c r="AP13" s="1743"/>
      <c r="AQ13" s="1744"/>
      <c r="AR13" s="1744"/>
      <c r="AS13" s="521"/>
      <c r="AT13" s="521"/>
      <c r="AU13" s="502"/>
      <c r="AV13" s="502"/>
      <c r="AW13" s="502"/>
      <c r="AX13" s="502"/>
      <c r="AY13" s="502"/>
      <c r="AZ13" s="502"/>
      <c r="BA13" s="502"/>
      <c r="BB13" s="502"/>
      <c r="BC13" s="502"/>
      <c r="BD13" s="502"/>
      <c r="BE13" s="502"/>
      <c r="BF13" s="502"/>
      <c r="BG13" s="502"/>
      <c r="BH13" s="502"/>
      <c r="BI13" s="502"/>
      <c r="BJ13" s="502"/>
      <c r="BK13" s="502"/>
      <c r="BL13" s="502"/>
      <c r="BM13" s="502"/>
      <c r="BN13" s="521"/>
      <c r="BO13" s="521"/>
      <c r="BP13" s="502"/>
      <c r="BQ13" s="502"/>
      <c r="BR13" s="502"/>
      <c r="BS13" s="512"/>
      <c r="BT13" s="512"/>
      <c r="BU13" s="512"/>
      <c r="BV13" s="512"/>
      <c r="BW13" s="512"/>
      <c r="BX13" s="512"/>
      <c r="BY13" s="512"/>
      <c r="BZ13" s="512"/>
      <c r="CA13" s="512"/>
      <c r="CB13" s="512"/>
      <c r="CC13" s="512" t="s">
        <v>474</v>
      </c>
      <c r="CD13" s="512"/>
      <c r="CE13" s="512"/>
      <c r="CF13" s="512"/>
      <c r="CG13" s="512"/>
      <c r="CH13" s="502"/>
      <c r="CI13" s="502"/>
      <c r="CJ13" s="502"/>
      <c r="CK13" s="502"/>
      <c r="CL13" s="503"/>
      <c r="CM13" s="503"/>
      <c r="CN13" s="503"/>
      <c r="CO13" s="502"/>
    </row>
    <row r="14" spans="1:93" ht="14.25" customHeight="1">
      <c r="A14" s="502"/>
      <c r="B14" s="502"/>
      <c r="C14" s="1760" t="str">
        <f>申告書記入イメージ!G33</f>
        <v/>
      </c>
      <c r="D14" s="1741"/>
      <c r="E14" s="1741" t="str">
        <f>申告書記入イメージ!J33</f>
        <v/>
      </c>
      <c r="F14" s="1741"/>
      <c r="G14" s="1741" t="str">
        <f>申告書記入イメージ!M33</f>
        <v/>
      </c>
      <c r="H14" s="1741"/>
      <c r="I14" s="1741" t="str">
        <f>申告書記入イメージ!P33</f>
        <v/>
      </c>
      <c r="J14" s="1741"/>
      <c r="K14" s="1741" t="str">
        <f>申告書記入イメージ!S33</f>
        <v/>
      </c>
      <c r="L14" s="1741"/>
      <c r="M14" s="1741" t="str">
        <f>申告書記入イメージ!V33</f>
        <v/>
      </c>
      <c r="N14" s="1742"/>
      <c r="O14" s="522" t="s">
        <v>475</v>
      </c>
      <c r="P14" s="502"/>
      <c r="Q14" s="502"/>
      <c r="R14" s="1748" t="str">
        <f>申告書記入イメージ!AB33</f>
        <v/>
      </c>
      <c r="S14" s="1749"/>
      <c r="T14" s="1749" t="str">
        <f>申告書記入イメージ!AE33</f>
        <v/>
      </c>
      <c r="U14" s="1749"/>
      <c r="V14" s="1749" t="str">
        <f>申告書記入イメージ!AH33</f>
        <v/>
      </c>
      <c r="W14" s="1749"/>
      <c r="X14" s="1749" t="str">
        <f>申告書記入イメージ!AK33</f>
        <v/>
      </c>
      <c r="Y14" s="1749"/>
      <c r="Z14" s="1749" t="str">
        <f>申告書記入イメージ!AN33</f>
        <v/>
      </c>
      <c r="AA14" s="1749"/>
      <c r="AB14" s="1749" t="str">
        <f>申告書記入イメージ!AQ33</f>
        <v/>
      </c>
      <c r="AC14" s="1750"/>
      <c r="AD14" s="511" t="s">
        <v>476</v>
      </c>
      <c r="AE14" s="502"/>
      <c r="AF14" s="502"/>
      <c r="AG14" s="1748" t="str">
        <f>申告書記入イメージ!AW33</f>
        <v/>
      </c>
      <c r="AH14" s="1749"/>
      <c r="AI14" s="1749" t="str">
        <f>申告書記入イメージ!AZ33</f>
        <v/>
      </c>
      <c r="AJ14" s="1749"/>
      <c r="AK14" s="1749" t="str">
        <f>申告書記入イメージ!BC33</f>
        <v/>
      </c>
      <c r="AL14" s="1749"/>
      <c r="AM14" s="1749" t="str">
        <f>申告書記入イメージ!BF33</f>
        <v/>
      </c>
      <c r="AN14" s="1749"/>
      <c r="AO14" s="1749" t="str">
        <f>申告書記入イメージ!BI33</f>
        <v/>
      </c>
      <c r="AP14" s="1750"/>
      <c r="AQ14" s="523" t="s">
        <v>477</v>
      </c>
      <c r="AR14" s="521"/>
      <c r="AS14" s="521"/>
      <c r="AT14" s="521"/>
      <c r="AU14" s="1745"/>
      <c r="AV14" s="1746"/>
      <c r="AW14" s="1747"/>
      <c r="AX14" s="523" t="s">
        <v>478</v>
      </c>
      <c r="AY14" s="502"/>
      <c r="AZ14" s="502"/>
      <c r="BA14" s="502"/>
      <c r="BB14" s="502"/>
      <c r="BC14" s="1745"/>
      <c r="BD14" s="1746"/>
      <c r="BE14" s="1747"/>
      <c r="BF14" s="523" t="s">
        <v>479</v>
      </c>
      <c r="BG14" s="502"/>
      <c r="BH14" s="502"/>
      <c r="BI14" s="502"/>
      <c r="BJ14" s="502"/>
      <c r="BK14" s="502"/>
      <c r="BL14" s="502"/>
      <c r="BM14" s="502"/>
      <c r="BN14" s="502"/>
      <c r="BO14" s="502"/>
      <c r="BP14" s="502"/>
      <c r="BQ14" s="502"/>
      <c r="BR14" s="502"/>
      <c r="BS14" s="519" t="s">
        <v>480</v>
      </c>
      <c r="BT14" s="502"/>
      <c r="BX14" s="502"/>
      <c r="BY14" s="502"/>
      <c r="BZ14" s="502"/>
      <c r="CA14" s="502"/>
      <c r="CB14" s="502"/>
      <c r="CC14" s="502"/>
      <c r="CD14" s="502"/>
      <c r="CE14" s="502"/>
      <c r="CF14" s="502"/>
      <c r="CG14" s="502"/>
      <c r="CH14" s="502"/>
      <c r="CI14" s="502"/>
      <c r="CJ14" s="502"/>
      <c r="CK14" s="502"/>
      <c r="CL14" s="503"/>
      <c r="CM14" s="503"/>
      <c r="CN14" s="503"/>
      <c r="CO14" s="502"/>
    </row>
    <row r="15" spans="1:93">
      <c r="A15" s="502"/>
      <c r="B15" s="502"/>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2"/>
      <c r="BJ15" s="502"/>
      <c r="BK15" s="502"/>
      <c r="BL15" s="502"/>
      <c r="BM15" s="502"/>
      <c r="BN15" s="502"/>
      <c r="BO15" s="502"/>
      <c r="BP15" s="502"/>
      <c r="BQ15" s="502"/>
      <c r="BR15" s="502"/>
      <c r="BS15" s="502"/>
      <c r="BT15" s="502"/>
      <c r="BU15" s="502"/>
      <c r="BV15" s="502"/>
      <c r="BW15" s="502"/>
      <c r="BX15" s="502"/>
      <c r="BY15" s="502"/>
      <c r="BZ15" s="502"/>
      <c r="CA15" s="502"/>
      <c r="CB15" s="502"/>
      <c r="CC15" s="502"/>
      <c r="CD15" s="502"/>
      <c r="CE15" s="502"/>
      <c r="CF15" s="502"/>
      <c r="CG15" s="502"/>
      <c r="CH15" s="502"/>
      <c r="CI15" s="502"/>
      <c r="CJ15" s="502"/>
      <c r="CK15" s="502"/>
      <c r="CL15" s="503"/>
      <c r="CM15" s="503"/>
      <c r="CN15" s="503"/>
      <c r="CO15" s="502"/>
    </row>
    <row r="16" spans="1:93" ht="13.5" customHeight="1">
      <c r="A16" s="1751" t="s">
        <v>481</v>
      </c>
      <c r="B16" s="1752"/>
      <c r="C16" s="1753"/>
      <c r="D16" s="524"/>
      <c r="E16" s="525" t="s">
        <v>482</v>
      </c>
      <c r="F16" s="524"/>
      <c r="G16" s="524"/>
      <c r="H16" s="524"/>
      <c r="I16" s="524"/>
      <c r="J16" s="524"/>
      <c r="K16" s="524"/>
      <c r="L16" s="524"/>
      <c r="M16" s="524"/>
      <c r="N16" s="524"/>
      <c r="O16" s="524"/>
      <c r="P16" s="526"/>
      <c r="Q16" s="527"/>
      <c r="R16" s="527"/>
      <c r="S16" s="527"/>
      <c r="T16" s="527"/>
      <c r="U16" s="527" t="s">
        <v>483</v>
      </c>
      <c r="V16" s="527"/>
      <c r="W16" s="527"/>
      <c r="X16" s="527"/>
      <c r="Y16" s="527"/>
      <c r="Z16" s="527"/>
      <c r="AA16" s="527"/>
      <c r="AB16" s="527"/>
      <c r="AC16" s="527"/>
      <c r="AD16" s="527"/>
      <c r="AE16" s="527"/>
      <c r="AF16" s="1757" t="str">
        <f>申告書記入イメージ!AR38</f>
        <v>平成</v>
      </c>
      <c r="AG16" s="1757"/>
      <c r="AH16" s="1757"/>
      <c r="AI16" s="1757"/>
      <c r="AJ16" s="1758" t="str">
        <f>申告書記入イメージ!AV38</f>
        <v>30</v>
      </c>
      <c r="AK16" s="1757"/>
      <c r="AL16" s="1757"/>
      <c r="AM16" s="1757" t="s">
        <v>29</v>
      </c>
      <c r="AN16" s="1757"/>
      <c r="AO16" s="527"/>
      <c r="AP16" s="1757">
        <f>申告書記入イメージ!BA38</f>
        <v>4</v>
      </c>
      <c r="AQ16" s="1757"/>
      <c r="AR16" s="1757"/>
      <c r="AS16" s="1757" t="s">
        <v>54</v>
      </c>
      <c r="AT16" s="1757"/>
      <c r="AU16" s="527"/>
      <c r="AV16" s="1757">
        <f>申告書記入イメージ!BF38</f>
        <v>1</v>
      </c>
      <c r="AW16" s="1757"/>
      <c r="AX16" s="1757"/>
      <c r="AY16" s="1757" t="s">
        <v>55</v>
      </c>
      <c r="AZ16" s="1757"/>
      <c r="BA16" s="527"/>
      <c r="BB16" s="527"/>
      <c r="BC16" s="527" t="s">
        <v>484</v>
      </c>
      <c r="BD16" s="527"/>
      <c r="BE16" s="527"/>
      <c r="BF16" s="527"/>
      <c r="BG16" s="527"/>
      <c r="BH16" s="527"/>
      <c r="BI16" s="527"/>
      <c r="BJ16" s="1757" t="str">
        <f>申告書記入イメージ!BQ38</f>
        <v>平成</v>
      </c>
      <c r="BK16" s="1757"/>
      <c r="BL16" s="1757"/>
      <c r="BM16" s="1757"/>
      <c r="BN16" s="1758" t="str">
        <f>申告書記入イメージ!BU38</f>
        <v>31</v>
      </c>
      <c r="BO16" s="1757"/>
      <c r="BP16" s="1757"/>
      <c r="BQ16" s="1757" t="s">
        <v>29</v>
      </c>
      <c r="BR16" s="1757"/>
      <c r="BS16" s="527"/>
      <c r="BT16" s="1757">
        <f>申告書記入イメージ!BZ38</f>
        <v>3</v>
      </c>
      <c r="BU16" s="1757"/>
      <c r="BV16" s="1757"/>
      <c r="BW16" s="1757" t="s">
        <v>54</v>
      </c>
      <c r="BX16" s="1757"/>
      <c r="BY16" s="527"/>
      <c r="BZ16" s="1757">
        <f>申告書記入イメージ!CE38</f>
        <v>31</v>
      </c>
      <c r="CA16" s="1757"/>
      <c r="CB16" s="1757"/>
      <c r="CC16" s="1757" t="s">
        <v>55</v>
      </c>
      <c r="CD16" s="1757"/>
      <c r="CE16" s="527"/>
      <c r="CF16" s="527"/>
      <c r="CG16" s="527" t="s">
        <v>485</v>
      </c>
      <c r="CH16" s="527"/>
      <c r="CI16" s="527"/>
      <c r="CJ16" s="527"/>
      <c r="CK16" s="528"/>
      <c r="CL16" s="1761" t="s">
        <v>486</v>
      </c>
      <c r="CM16" s="1761"/>
      <c r="CN16" s="1766" t="s">
        <v>487</v>
      </c>
      <c r="CO16" s="1766"/>
    </row>
    <row r="17" spans="1:93">
      <c r="A17" s="1754"/>
      <c r="B17" s="1755"/>
      <c r="C17" s="1756"/>
      <c r="D17" s="529"/>
      <c r="E17" s="529" t="s">
        <v>488</v>
      </c>
      <c r="F17" s="529"/>
      <c r="G17" s="529"/>
      <c r="H17" s="529"/>
      <c r="I17" s="529"/>
      <c r="J17" s="529"/>
      <c r="K17" s="529" t="s">
        <v>489</v>
      </c>
      <c r="L17" s="529"/>
      <c r="M17" s="529"/>
      <c r="N17" s="529"/>
      <c r="O17" s="529"/>
      <c r="P17" s="530"/>
      <c r="Q17" s="531"/>
      <c r="R17" s="1767" t="s">
        <v>490</v>
      </c>
      <c r="S17" s="1767"/>
      <c r="T17" s="1767"/>
      <c r="U17" s="1767"/>
      <c r="V17" s="1767"/>
      <c r="W17" s="1767"/>
      <c r="X17" s="1767"/>
      <c r="Y17" s="1767"/>
      <c r="Z17" s="1767"/>
      <c r="AA17" s="1767"/>
      <c r="AB17" s="1767"/>
      <c r="AC17" s="1767"/>
      <c r="AD17" s="1767"/>
      <c r="AE17" s="1767"/>
      <c r="AF17" s="1767"/>
      <c r="AG17" s="1767"/>
      <c r="AH17" s="1767"/>
      <c r="AI17" s="1767"/>
      <c r="AJ17" s="1767"/>
      <c r="AK17" s="1767"/>
      <c r="AL17" s="1767"/>
      <c r="AM17" s="1767"/>
      <c r="AN17" s="1767"/>
      <c r="AO17" s="1767"/>
      <c r="AP17" s="1767"/>
      <c r="AQ17" s="1767"/>
      <c r="AR17" s="532"/>
      <c r="AS17" s="533"/>
      <c r="AT17" s="534" t="s">
        <v>491</v>
      </c>
      <c r="AU17" s="535"/>
      <c r="AV17" s="536"/>
      <c r="AW17" s="536"/>
      <c r="AX17" s="536"/>
      <c r="AY17" s="536"/>
      <c r="AZ17" s="536"/>
      <c r="BA17" s="536"/>
      <c r="BB17" s="536"/>
      <c r="BC17" s="536"/>
      <c r="BD17" s="536"/>
      <c r="BE17" s="536"/>
      <c r="BF17" s="536"/>
      <c r="BG17" s="537"/>
      <c r="BH17" s="530"/>
      <c r="BI17" s="1768" t="s">
        <v>492</v>
      </c>
      <c r="BJ17" s="1768"/>
      <c r="BK17" s="1768"/>
      <c r="BL17" s="1768"/>
      <c r="BM17" s="1768"/>
      <c r="BN17" s="1768"/>
      <c r="BO17" s="1768"/>
      <c r="BP17" s="1768"/>
      <c r="BQ17" s="1768"/>
      <c r="BR17" s="1768"/>
      <c r="BS17" s="1768"/>
      <c r="BT17" s="1768"/>
      <c r="BU17" s="1768"/>
      <c r="BV17" s="1768"/>
      <c r="BW17" s="1768"/>
      <c r="BX17" s="1768"/>
      <c r="BY17" s="1768"/>
      <c r="BZ17" s="1768"/>
      <c r="CA17" s="1768"/>
      <c r="CB17" s="1768"/>
      <c r="CC17" s="1768"/>
      <c r="CD17" s="1768"/>
      <c r="CE17" s="1768"/>
      <c r="CF17" s="1768"/>
      <c r="CG17" s="1768"/>
      <c r="CH17" s="1768"/>
      <c r="CI17" s="1768"/>
      <c r="CJ17" s="1768"/>
      <c r="CK17" s="538"/>
      <c r="CL17" s="1761"/>
      <c r="CM17" s="1761"/>
      <c r="CN17" s="1766"/>
      <c r="CO17" s="1766"/>
    </row>
    <row r="18" spans="1:93">
      <c r="A18" s="1754"/>
      <c r="B18" s="1755"/>
      <c r="C18" s="1756"/>
      <c r="D18" s="1769" t="s">
        <v>493</v>
      </c>
      <c r="E18" s="1769"/>
      <c r="F18" s="1769"/>
      <c r="G18" s="1769"/>
      <c r="H18" s="1769"/>
      <c r="I18" s="1769"/>
      <c r="J18" s="1769"/>
      <c r="K18" s="1769"/>
      <c r="L18" s="1769"/>
      <c r="M18" s="1769"/>
      <c r="N18" s="1769"/>
      <c r="O18" s="1769"/>
      <c r="P18" s="539" t="s">
        <v>494</v>
      </c>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2"/>
      <c r="AO18" s="532"/>
      <c r="AP18" s="532" t="s">
        <v>495</v>
      </c>
      <c r="AQ18" s="532"/>
      <c r="AR18" s="532"/>
      <c r="AS18" s="540"/>
      <c r="AT18" s="541" t="s">
        <v>494</v>
      </c>
      <c r="AU18" s="542"/>
      <c r="AV18" s="542"/>
      <c r="AW18" s="542"/>
      <c r="AX18" s="542" t="s">
        <v>496</v>
      </c>
      <c r="AY18" s="542"/>
      <c r="AZ18" s="542"/>
      <c r="BA18" s="542"/>
      <c r="BB18" s="542"/>
      <c r="BC18" s="542"/>
      <c r="BD18" s="542"/>
      <c r="BE18" s="542"/>
      <c r="BF18" s="542"/>
      <c r="BG18" s="542"/>
      <c r="BH18" s="539" t="s">
        <v>494</v>
      </c>
      <c r="BI18" s="543"/>
      <c r="BJ18" s="543"/>
      <c r="BK18" s="543"/>
      <c r="BL18" s="543"/>
      <c r="BM18" s="543"/>
      <c r="BN18" s="543"/>
      <c r="BO18" s="543"/>
      <c r="BP18" s="543"/>
      <c r="BQ18" s="543"/>
      <c r="BR18" s="543"/>
      <c r="BS18" s="543"/>
      <c r="BT18" s="543"/>
      <c r="BU18" s="543"/>
      <c r="BV18" s="543"/>
      <c r="BW18" s="543"/>
      <c r="BX18" s="543"/>
      <c r="BY18" s="543"/>
      <c r="BZ18" s="543"/>
      <c r="CA18" s="543"/>
      <c r="CB18" s="543"/>
      <c r="CC18" s="543"/>
      <c r="CD18" s="543"/>
      <c r="CE18" s="543"/>
      <c r="CF18" s="543"/>
      <c r="CG18" s="543"/>
      <c r="CH18" s="532" t="s">
        <v>497</v>
      </c>
      <c r="CI18" s="543"/>
      <c r="CJ18" s="543"/>
      <c r="CK18" s="544"/>
      <c r="CL18" s="1761"/>
      <c r="CM18" s="1761"/>
      <c r="CN18" s="1766"/>
      <c r="CO18" s="1766"/>
    </row>
    <row r="19" spans="1:93">
      <c r="A19" s="1754"/>
      <c r="B19" s="1755"/>
      <c r="C19" s="1756"/>
      <c r="D19" s="1770"/>
      <c r="E19" s="1770"/>
      <c r="F19" s="1770"/>
      <c r="G19" s="1770"/>
      <c r="H19" s="1770"/>
      <c r="I19" s="1770"/>
      <c r="J19" s="1770"/>
      <c r="K19" s="1770"/>
      <c r="L19" s="1770"/>
      <c r="M19" s="1770"/>
      <c r="N19" s="1770"/>
      <c r="O19" s="1770"/>
      <c r="P19" s="545"/>
      <c r="Q19" s="546"/>
      <c r="R19" s="546"/>
      <c r="S19" s="546"/>
      <c r="T19" s="547"/>
      <c r="U19" s="547"/>
      <c r="V19" s="547"/>
      <c r="W19" s="547"/>
      <c r="X19" s="1759" t="str">
        <f>申告書記入イメージ!V45</f>
        <v/>
      </c>
      <c r="Y19" s="1759"/>
      <c r="Z19" s="1759" t="str">
        <f>申告書記入イメージ!Y45</f>
        <v/>
      </c>
      <c r="AA19" s="1759"/>
      <c r="AB19" s="1759" t="str">
        <f>申告書記入イメージ!AB45</f>
        <v/>
      </c>
      <c r="AC19" s="1759"/>
      <c r="AD19" s="1759" t="str">
        <f>申告書記入イメージ!AE45</f>
        <v/>
      </c>
      <c r="AE19" s="1759"/>
      <c r="AF19" s="1759" t="str">
        <f>申告書記入イメージ!AH45</f>
        <v/>
      </c>
      <c r="AG19" s="1759"/>
      <c r="AH19" s="1759" t="str">
        <f>申告書記入イメージ!AK45</f>
        <v/>
      </c>
      <c r="AI19" s="1759"/>
      <c r="AJ19" s="1759" t="str">
        <f>申告書記入イメージ!AN45</f>
        <v/>
      </c>
      <c r="AK19" s="1759"/>
      <c r="AL19" s="1759" t="str">
        <f>申告書記入イメージ!AQ45</f>
        <v/>
      </c>
      <c r="AM19" s="1759"/>
      <c r="AN19" s="1759" t="str">
        <f>申告書記入イメージ!AT45</f>
        <v/>
      </c>
      <c r="AO19" s="1759"/>
      <c r="AP19" s="546" t="s">
        <v>498</v>
      </c>
      <c r="AQ19" s="546"/>
      <c r="AR19" s="536"/>
      <c r="AS19" s="537"/>
      <c r="AT19" s="1763">
        <f>申告書記入イメージ!BB46</f>
        <v>0</v>
      </c>
      <c r="AU19" s="1764"/>
      <c r="AV19" s="1764"/>
      <c r="AW19" s="1764"/>
      <c r="AX19" s="1764"/>
      <c r="AY19" s="1764"/>
      <c r="AZ19" s="1764"/>
      <c r="BA19" s="1764"/>
      <c r="BB19" s="1764"/>
      <c r="BC19" s="1764"/>
      <c r="BD19" s="1764"/>
      <c r="BE19" s="1764"/>
      <c r="BF19" s="1764"/>
      <c r="BG19" s="1765"/>
      <c r="BH19" s="548"/>
      <c r="BI19" s="549"/>
      <c r="BJ19" s="549"/>
      <c r="BK19" s="550"/>
      <c r="BL19" s="1762" t="str">
        <f>申告書記入イメージ!BR45</f>
        <v/>
      </c>
      <c r="BM19" s="1762"/>
      <c r="BN19" s="1762" t="str">
        <f>申告書記入イメージ!BU45</f>
        <v/>
      </c>
      <c r="BO19" s="1762"/>
      <c r="BP19" s="1762" t="str">
        <f>申告書記入イメージ!BX45</f>
        <v/>
      </c>
      <c r="BQ19" s="1762"/>
      <c r="BR19" s="1762" t="str">
        <f>申告書記入イメージ!CA45</f>
        <v/>
      </c>
      <c r="BS19" s="1762"/>
      <c r="BT19" s="1762" t="str">
        <f>申告書記入イメージ!CD45</f>
        <v/>
      </c>
      <c r="BU19" s="1762"/>
      <c r="BV19" s="1762" t="str">
        <f>申告書記入イメージ!CG45</f>
        <v/>
      </c>
      <c r="BW19" s="1762"/>
      <c r="BX19" s="1762" t="str">
        <f>申告書記入イメージ!CJ45</f>
        <v/>
      </c>
      <c r="BY19" s="1762"/>
      <c r="BZ19" s="1762" t="str">
        <f>申告書記入イメージ!CM45</f>
        <v/>
      </c>
      <c r="CA19" s="1762"/>
      <c r="CB19" s="1762" t="str">
        <f>申告書記入イメージ!CP45</f>
        <v/>
      </c>
      <c r="CC19" s="1762"/>
      <c r="CD19" s="1762" t="str">
        <f>申告書記入イメージ!CS45</f>
        <v/>
      </c>
      <c r="CE19" s="1762"/>
      <c r="CF19" s="1762" t="str">
        <f>申告書記入イメージ!CV45</f>
        <v/>
      </c>
      <c r="CG19" s="1762"/>
      <c r="CH19" s="549"/>
      <c r="CI19" s="549" t="s">
        <v>28</v>
      </c>
      <c r="CJ19" s="549"/>
      <c r="CK19" s="551"/>
      <c r="CL19" s="1761"/>
      <c r="CM19" s="1761"/>
      <c r="CN19" s="1766"/>
      <c r="CO19" s="1766"/>
    </row>
    <row r="20" spans="1:93">
      <c r="A20" s="1754"/>
      <c r="B20" s="1755"/>
      <c r="C20" s="1756"/>
      <c r="D20" s="1772" t="s">
        <v>499</v>
      </c>
      <c r="E20" s="1769"/>
      <c r="F20" s="1769"/>
      <c r="G20" s="1769"/>
      <c r="H20" s="1769"/>
      <c r="I20" s="1769"/>
      <c r="J20" s="1769"/>
      <c r="K20" s="1769"/>
      <c r="L20" s="1769"/>
      <c r="M20" s="1769"/>
      <c r="N20" s="1769"/>
      <c r="O20" s="1773"/>
      <c r="P20" s="539" t="s">
        <v>500</v>
      </c>
      <c r="Q20" s="521"/>
      <c r="R20" s="521"/>
      <c r="S20" s="521"/>
      <c r="T20" s="521"/>
      <c r="U20" s="521"/>
      <c r="V20" s="502"/>
      <c r="W20" s="502"/>
      <c r="X20" s="552"/>
      <c r="Y20" s="552"/>
      <c r="Z20" s="502"/>
      <c r="AA20" s="502"/>
      <c r="AB20" s="502"/>
      <c r="AC20" s="502"/>
      <c r="AD20" s="502"/>
      <c r="AE20" s="502"/>
      <c r="AF20" s="502"/>
      <c r="AG20" s="502"/>
      <c r="AH20" s="502"/>
      <c r="AI20" s="502"/>
      <c r="AJ20" s="502"/>
      <c r="AK20" s="502"/>
      <c r="AL20" s="502"/>
      <c r="AM20" s="502"/>
      <c r="AN20" s="502"/>
      <c r="AO20" s="502"/>
      <c r="AP20" s="532" t="s">
        <v>501</v>
      </c>
      <c r="AQ20" s="532"/>
      <c r="AR20" s="532"/>
      <c r="AS20" s="540"/>
      <c r="AT20" s="553" t="s">
        <v>500</v>
      </c>
      <c r="AU20" s="554"/>
      <c r="AV20" s="554"/>
      <c r="AW20" s="554"/>
      <c r="AX20" s="542" t="s">
        <v>496</v>
      </c>
      <c r="AY20" s="554"/>
      <c r="AZ20" s="554"/>
      <c r="BA20" s="554"/>
      <c r="BB20" s="554"/>
      <c r="BC20" s="554"/>
      <c r="BD20" s="554"/>
      <c r="BE20" s="554"/>
      <c r="BF20" s="554"/>
      <c r="BG20" s="555"/>
      <c r="BH20" s="553" t="s">
        <v>500</v>
      </c>
      <c r="BI20" s="554"/>
      <c r="BJ20" s="554"/>
      <c r="BK20" s="554"/>
      <c r="BL20" s="554"/>
      <c r="BM20" s="554"/>
      <c r="BN20" s="554"/>
      <c r="BO20" s="554"/>
      <c r="BP20" s="554"/>
      <c r="BQ20" s="554"/>
      <c r="BR20" s="554"/>
      <c r="BS20" s="554"/>
      <c r="BT20" s="554"/>
      <c r="BU20" s="554"/>
      <c r="BV20" s="554"/>
      <c r="BW20" s="554"/>
      <c r="BX20" s="554"/>
      <c r="BY20" s="554"/>
      <c r="BZ20" s="554"/>
      <c r="CA20" s="554"/>
      <c r="CB20" s="554"/>
      <c r="CC20" s="554"/>
      <c r="CD20" s="554"/>
      <c r="CE20" s="554"/>
      <c r="CF20" s="554"/>
      <c r="CG20" s="554"/>
      <c r="CH20" s="532" t="s">
        <v>502</v>
      </c>
      <c r="CI20" s="543"/>
      <c r="CJ20" s="543"/>
      <c r="CK20" s="544"/>
      <c r="CL20" s="1761"/>
      <c r="CM20" s="1761"/>
      <c r="CN20" s="1766"/>
      <c r="CO20" s="1766"/>
    </row>
    <row r="21" spans="1:93">
      <c r="A21" s="1754"/>
      <c r="B21" s="1755"/>
      <c r="C21" s="1756"/>
      <c r="D21" s="1774"/>
      <c r="E21" s="1775"/>
      <c r="F21" s="1775"/>
      <c r="G21" s="1775"/>
      <c r="H21" s="1775"/>
      <c r="I21" s="1775"/>
      <c r="J21" s="1775"/>
      <c r="K21" s="1775"/>
      <c r="L21" s="1775"/>
      <c r="M21" s="1775"/>
      <c r="N21" s="1775"/>
      <c r="O21" s="1776"/>
      <c r="P21" s="556"/>
      <c r="Q21" s="556"/>
      <c r="R21" s="556"/>
      <c r="S21" s="556"/>
      <c r="T21" s="557"/>
      <c r="U21" s="557"/>
      <c r="V21" s="558"/>
      <c r="W21" s="558"/>
      <c r="X21" s="1759" t="str">
        <f>申告書記入イメージ!V50</f>
        <v/>
      </c>
      <c r="Y21" s="1759"/>
      <c r="Z21" s="1759" t="str">
        <f>申告書記入イメージ!Y50</f>
        <v/>
      </c>
      <c r="AA21" s="1759"/>
      <c r="AB21" s="1759" t="str">
        <f>申告書記入イメージ!AB50</f>
        <v/>
      </c>
      <c r="AC21" s="1759"/>
      <c r="AD21" s="1759" t="str">
        <f>申告書記入イメージ!AE50</f>
        <v/>
      </c>
      <c r="AE21" s="1759"/>
      <c r="AF21" s="1759" t="str">
        <f>申告書記入イメージ!AH50</f>
        <v/>
      </c>
      <c r="AG21" s="1759"/>
      <c r="AH21" s="1759" t="str">
        <f>申告書記入イメージ!AK50</f>
        <v/>
      </c>
      <c r="AI21" s="1759"/>
      <c r="AJ21" s="1759" t="str">
        <f>申告書記入イメージ!AN50</f>
        <v/>
      </c>
      <c r="AK21" s="1759"/>
      <c r="AL21" s="1759" t="str">
        <f>申告書記入イメージ!AQ50</f>
        <v/>
      </c>
      <c r="AM21" s="1759"/>
      <c r="AN21" s="1759" t="str">
        <f>申告書記入イメージ!AT50</f>
        <v/>
      </c>
      <c r="AO21" s="1759"/>
      <c r="AP21" s="546" t="s">
        <v>498</v>
      </c>
      <c r="AQ21" s="546"/>
      <c r="AR21" s="536"/>
      <c r="AS21" s="537"/>
      <c r="AT21" s="1783" t="str">
        <f>IF(申告書記入イメージ!BB51="","",申告書記入イメージ!BB51)</f>
        <v/>
      </c>
      <c r="AU21" s="1784"/>
      <c r="AV21" s="1784"/>
      <c r="AW21" s="1784"/>
      <c r="AX21" s="1784"/>
      <c r="AY21" s="1784"/>
      <c r="AZ21" s="1784"/>
      <c r="BA21" s="1784"/>
      <c r="BB21" s="1784"/>
      <c r="BC21" s="1784"/>
      <c r="BD21" s="1784"/>
      <c r="BE21" s="1784"/>
      <c r="BF21" s="1784"/>
      <c r="BG21" s="1785"/>
      <c r="BH21" s="559"/>
      <c r="BI21" s="521"/>
      <c r="BJ21" s="521"/>
      <c r="BK21" s="558"/>
      <c r="BL21" s="1771" t="str">
        <f>申告書記入イメージ!BR50</f>
        <v/>
      </c>
      <c r="BM21" s="1771"/>
      <c r="BN21" s="1771" t="str">
        <f>申告書記入イメージ!BU50</f>
        <v/>
      </c>
      <c r="BO21" s="1771"/>
      <c r="BP21" s="1771" t="str">
        <f>申告書記入イメージ!BX50</f>
        <v/>
      </c>
      <c r="BQ21" s="1771"/>
      <c r="BR21" s="1771" t="str">
        <f>申告書記入イメージ!CA50</f>
        <v/>
      </c>
      <c r="BS21" s="1771"/>
      <c r="BT21" s="1771" t="str">
        <f>申告書記入イメージ!CD50</f>
        <v/>
      </c>
      <c r="BU21" s="1771"/>
      <c r="BV21" s="1771" t="str">
        <f>申告書記入イメージ!CG50</f>
        <v/>
      </c>
      <c r="BW21" s="1771"/>
      <c r="BX21" s="1771" t="str">
        <f>申告書記入イメージ!CJ50</f>
        <v/>
      </c>
      <c r="BY21" s="1771"/>
      <c r="BZ21" s="1771" t="str">
        <f>申告書記入イメージ!CM50</f>
        <v/>
      </c>
      <c r="CA21" s="1771"/>
      <c r="CB21" s="1771" t="str">
        <f>申告書記入イメージ!CP50</f>
        <v/>
      </c>
      <c r="CC21" s="1771"/>
      <c r="CD21" s="1771" t="str">
        <f>申告書記入イメージ!CS50</f>
        <v/>
      </c>
      <c r="CE21" s="1771"/>
      <c r="CF21" s="1771" t="str">
        <f>申告書記入イメージ!CV50</f>
        <v/>
      </c>
      <c r="CG21" s="1771"/>
      <c r="CH21" s="549"/>
      <c r="CI21" s="549" t="s">
        <v>28</v>
      </c>
      <c r="CJ21" s="549"/>
      <c r="CK21" s="551"/>
      <c r="CL21" s="1761"/>
      <c r="CM21" s="1761"/>
      <c r="CN21" s="1766"/>
      <c r="CO21" s="1766"/>
    </row>
    <row r="22" spans="1:93" ht="13.5" customHeight="1">
      <c r="A22" s="1754"/>
      <c r="B22" s="1755"/>
      <c r="C22" s="1755"/>
      <c r="D22" s="1777" t="s">
        <v>40</v>
      </c>
      <c r="E22" s="1778"/>
      <c r="F22" s="1779" t="s">
        <v>503</v>
      </c>
      <c r="G22" s="1779"/>
      <c r="H22" s="1779"/>
      <c r="I22" s="1779"/>
      <c r="J22" s="1779"/>
      <c r="K22" s="1779"/>
      <c r="L22" s="1779"/>
      <c r="M22" s="1779"/>
      <c r="N22" s="1779"/>
      <c r="O22" s="1780"/>
      <c r="P22" s="518" t="s">
        <v>504</v>
      </c>
      <c r="Q22" s="518"/>
      <c r="R22" s="518"/>
      <c r="S22" s="518"/>
      <c r="T22" s="518"/>
      <c r="U22" s="518"/>
      <c r="V22" s="518"/>
      <c r="W22" s="518"/>
      <c r="X22" s="552"/>
      <c r="Y22" s="552"/>
      <c r="Z22" s="518"/>
      <c r="AA22" s="518"/>
      <c r="AB22" s="518"/>
      <c r="AC22" s="518"/>
      <c r="AD22" s="518"/>
      <c r="AE22" s="518"/>
      <c r="AF22" s="518"/>
      <c r="AG22" s="518"/>
      <c r="AH22" s="518"/>
      <c r="AI22" s="518"/>
      <c r="AJ22" s="518"/>
      <c r="AK22" s="518"/>
      <c r="AL22" s="518"/>
      <c r="AM22" s="518"/>
      <c r="AN22" s="518"/>
      <c r="AO22" s="518"/>
      <c r="AP22" s="532" t="s">
        <v>505</v>
      </c>
      <c r="AQ22" s="532"/>
      <c r="AR22" s="532"/>
      <c r="AS22" s="540"/>
      <c r="AT22" s="560"/>
      <c r="AU22" s="561"/>
      <c r="AV22" s="561"/>
      <c r="AW22" s="561"/>
      <c r="AX22" s="561"/>
      <c r="AY22" s="561"/>
      <c r="AZ22" s="561"/>
      <c r="BA22" s="561"/>
      <c r="BB22" s="561"/>
      <c r="BC22" s="561"/>
      <c r="BD22" s="561"/>
      <c r="BE22" s="561"/>
      <c r="BF22" s="561"/>
      <c r="BG22" s="562"/>
      <c r="BH22" s="560"/>
      <c r="BI22" s="561"/>
      <c r="BJ22" s="561"/>
      <c r="BK22" s="561"/>
      <c r="BL22" s="561"/>
      <c r="BM22" s="561"/>
      <c r="BN22" s="561"/>
      <c r="BO22" s="561"/>
      <c r="BP22" s="561"/>
      <c r="BQ22" s="561"/>
      <c r="BR22" s="561"/>
      <c r="BS22" s="561"/>
      <c r="BT22" s="561"/>
      <c r="BU22" s="561"/>
      <c r="BV22" s="561"/>
      <c r="BW22" s="561"/>
      <c r="BX22" s="561"/>
      <c r="BY22" s="561"/>
      <c r="BZ22" s="561"/>
      <c r="CA22" s="561"/>
      <c r="CB22" s="561"/>
      <c r="CC22" s="561"/>
      <c r="CD22" s="561"/>
      <c r="CE22" s="561"/>
      <c r="CF22" s="561"/>
      <c r="CG22" s="561"/>
      <c r="CH22" s="561"/>
      <c r="CI22" s="561"/>
      <c r="CJ22" s="561"/>
      <c r="CK22" s="563"/>
      <c r="CL22" s="1761"/>
      <c r="CM22" s="1761"/>
      <c r="CN22" s="1766"/>
      <c r="CO22" s="1766"/>
    </row>
    <row r="23" spans="1:93">
      <c r="A23" s="1754"/>
      <c r="B23" s="1755"/>
      <c r="C23" s="1755"/>
      <c r="D23" s="1777"/>
      <c r="E23" s="1778"/>
      <c r="F23" s="1781" t="s">
        <v>506</v>
      </c>
      <c r="G23" s="1781"/>
      <c r="H23" s="1781"/>
      <c r="I23" s="1781"/>
      <c r="J23" s="1781"/>
      <c r="K23" s="1781"/>
      <c r="L23" s="1781"/>
      <c r="M23" s="1781"/>
      <c r="N23" s="1781"/>
      <c r="O23" s="1782"/>
      <c r="P23" s="564"/>
      <c r="Q23" s="565"/>
      <c r="R23" s="565"/>
      <c r="S23" s="565"/>
      <c r="T23" s="566"/>
      <c r="U23" s="566"/>
      <c r="V23" s="566"/>
      <c r="W23" s="566"/>
      <c r="X23" s="1759" t="str">
        <f>申告書記入イメージ!V55</f>
        <v/>
      </c>
      <c r="Y23" s="1759"/>
      <c r="Z23" s="1759" t="str">
        <f>申告書記入イメージ!Y55</f>
        <v/>
      </c>
      <c r="AA23" s="1759"/>
      <c r="AB23" s="1759" t="str">
        <f>申告書記入イメージ!AB55</f>
        <v/>
      </c>
      <c r="AC23" s="1759"/>
      <c r="AD23" s="1759" t="str">
        <f>申告書記入イメージ!AE55</f>
        <v/>
      </c>
      <c r="AE23" s="1759"/>
      <c r="AF23" s="1759" t="str">
        <f>申告書記入イメージ!AH55</f>
        <v/>
      </c>
      <c r="AG23" s="1759"/>
      <c r="AH23" s="1759" t="str">
        <f>申告書記入イメージ!AK55</f>
        <v/>
      </c>
      <c r="AI23" s="1759"/>
      <c r="AJ23" s="1759" t="str">
        <f>申告書記入イメージ!AN55</f>
        <v/>
      </c>
      <c r="AK23" s="1759"/>
      <c r="AL23" s="1759" t="str">
        <f>申告書記入イメージ!AQ55</f>
        <v/>
      </c>
      <c r="AM23" s="1759"/>
      <c r="AN23" s="1759" t="str">
        <f>申告書記入イメージ!AT55</f>
        <v/>
      </c>
      <c r="AO23" s="1759"/>
      <c r="AP23" s="546" t="s">
        <v>498</v>
      </c>
      <c r="AQ23" s="546"/>
      <c r="AR23" s="536"/>
      <c r="AS23" s="537"/>
      <c r="AT23" s="567"/>
      <c r="AU23" s="568"/>
      <c r="AV23" s="568"/>
      <c r="AW23" s="568"/>
      <c r="AX23" s="568"/>
      <c r="AY23" s="568"/>
      <c r="AZ23" s="568"/>
      <c r="BA23" s="568"/>
      <c r="BB23" s="568"/>
      <c r="BC23" s="568"/>
      <c r="BD23" s="568"/>
      <c r="BE23" s="568"/>
      <c r="BF23" s="568"/>
      <c r="BG23" s="569"/>
      <c r="BH23" s="570"/>
      <c r="BI23" s="571"/>
      <c r="BJ23" s="571"/>
      <c r="BK23" s="571"/>
      <c r="BL23" s="571"/>
      <c r="BM23" s="571"/>
      <c r="BN23" s="571"/>
      <c r="BO23" s="571"/>
      <c r="BP23" s="571"/>
      <c r="BQ23" s="571"/>
      <c r="BR23" s="571"/>
      <c r="BS23" s="571"/>
      <c r="BT23" s="571"/>
      <c r="BU23" s="571"/>
      <c r="BV23" s="571"/>
      <c r="BW23" s="571"/>
      <c r="BX23" s="571"/>
      <c r="BY23" s="571"/>
      <c r="BZ23" s="571"/>
      <c r="CA23" s="571"/>
      <c r="CB23" s="571"/>
      <c r="CC23" s="571"/>
      <c r="CD23" s="571"/>
      <c r="CE23" s="571"/>
      <c r="CF23" s="571"/>
      <c r="CG23" s="571"/>
      <c r="CH23" s="571"/>
      <c r="CI23" s="571"/>
      <c r="CJ23" s="571"/>
      <c r="CK23" s="572"/>
      <c r="CL23" s="1761"/>
      <c r="CM23" s="1761"/>
      <c r="CN23" s="1766"/>
      <c r="CO23" s="1766"/>
    </row>
    <row r="24" spans="1:93">
      <c r="A24" s="1754"/>
      <c r="B24" s="1755"/>
      <c r="C24" s="1755"/>
      <c r="D24" s="1777"/>
      <c r="E24" s="1778"/>
      <c r="F24" s="1786" t="s">
        <v>507</v>
      </c>
      <c r="G24" s="1786"/>
      <c r="H24" s="1786"/>
      <c r="I24" s="1786"/>
      <c r="J24" s="1786"/>
      <c r="K24" s="1786"/>
      <c r="L24" s="1786"/>
      <c r="M24" s="1786"/>
      <c r="N24" s="1786"/>
      <c r="O24" s="1787"/>
      <c r="P24" s="539" t="s">
        <v>508</v>
      </c>
      <c r="Q24" s="532"/>
      <c r="R24" s="532"/>
      <c r="S24" s="532"/>
      <c r="T24" s="532"/>
      <c r="U24" s="532"/>
      <c r="V24" s="532"/>
      <c r="W24" s="532"/>
      <c r="X24" s="573"/>
      <c r="Y24" s="573"/>
      <c r="Z24" s="532"/>
      <c r="AA24" s="532"/>
      <c r="AB24" s="532"/>
      <c r="AC24" s="532"/>
      <c r="AD24" s="532"/>
      <c r="AE24" s="532"/>
      <c r="AF24" s="532"/>
      <c r="AG24" s="532"/>
      <c r="AH24" s="532"/>
      <c r="AI24" s="532"/>
      <c r="AJ24" s="532"/>
      <c r="AK24" s="532"/>
      <c r="AL24" s="532"/>
      <c r="AM24" s="532"/>
      <c r="AN24" s="532"/>
      <c r="AO24" s="532"/>
      <c r="AP24" s="532" t="s">
        <v>509</v>
      </c>
      <c r="AQ24" s="532"/>
      <c r="AR24" s="532"/>
      <c r="AS24" s="540"/>
      <c r="AT24" s="574" t="s">
        <v>508</v>
      </c>
      <c r="AU24" s="543"/>
      <c r="AV24" s="543"/>
      <c r="AW24" s="543"/>
      <c r="AX24" s="543" t="s">
        <v>496</v>
      </c>
      <c r="AY24" s="543"/>
      <c r="AZ24" s="543"/>
      <c r="BA24" s="543"/>
      <c r="BB24" s="543"/>
      <c r="BC24" s="543"/>
      <c r="BD24" s="543"/>
      <c r="BE24" s="543"/>
      <c r="BF24" s="543"/>
      <c r="BG24" s="543"/>
      <c r="BH24" s="539" t="s">
        <v>508</v>
      </c>
      <c r="BI24" s="543"/>
      <c r="BJ24" s="543"/>
      <c r="BK24" s="543"/>
      <c r="BL24" s="543"/>
      <c r="BM24" s="543"/>
      <c r="BN24" s="543"/>
      <c r="BO24" s="543"/>
      <c r="BP24" s="543"/>
      <c r="BQ24" s="543"/>
      <c r="BR24" s="543"/>
      <c r="BS24" s="543"/>
      <c r="BT24" s="543"/>
      <c r="BU24" s="543"/>
      <c r="BV24" s="543"/>
      <c r="BW24" s="543"/>
      <c r="BX24" s="543"/>
      <c r="BY24" s="543"/>
      <c r="BZ24" s="543"/>
      <c r="CA24" s="543"/>
      <c r="CB24" s="543"/>
      <c r="CC24" s="543"/>
      <c r="CD24" s="543"/>
      <c r="CE24" s="543"/>
      <c r="CF24" s="543"/>
      <c r="CG24" s="543"/>
      <c r="CH24" s="532" t="s">
        <v>510</v>
      </c>
      <c r="CI24" s="543"/>
      <c r="CJ24" s="543"/>
      <c r="CK24" s="544"/>
      <c r="CL24" s="1761"/>
      <c r="CM24" s="1761"/>
      <c r="CN24" s="1766"/>
      <c r="CO24" s="1766"/>
    </row>
    <row r="25" spans="1:93">
      <c r="A25" s="1754"/>
      <c r="B25" s="1755"/>
      <c r="C25" s="1755"/>
      <c r="D25" s="1777"/>
      <c r="E25" s="1778"/>
      <c r="F25" s="1781" t="s">
        <v>511</v>
      </c>
      <c r="G25" s="1781"/>
      <c r="H25" s="1781"/>
      <c r="I25" s="1781"/>
      <c r="J25" s="1781"/>
      <c r="K25" s="1781"/>
      <c r="L25" s="1781"/>
      <c r="M25" s="1781"/>
      <c r="N25" s="1781"/>
      <c r="O25" s="1782"/>
      <c r="P25" s="575"/>
      <c r="Q25" s="531"/>
      <c r="R25" s="531"/>
      <c r="S25" s="531"/>
      <c r="T25" s="576"/>
      <c r="U25" s="576"/>
      <c r="V25" s="576"/>
      <c r="W25" s="576"/>
      <c r="X25" s="1759" t="str">
        <f>申告書記入イメージ!V60</f>
        <v/>
      </c>
      <c r="Y25" s="1759"/>
      <c r="Z25" s="1759" t="str">
        <f>申告書記入イメージ!Y60</f>
        <v/>
      </c>
      <c r="AA25" s="1759"/>
      <c r="AB25" s="1759" t="str">
        <f>申告書記入イメージ!AB60</f>
        <v/>
      </c>
      <c r="AC25" s="1759"/>
      <c r="AD25" s="1759" t="str">
        <f>申告書記入イメージ!AE60</f>
        <v/>
      </c>
      <c r="AE25" s="1759"/>
      <c r="AF25" s="1759" t="str">
        <f>申告書記入イメージ!AH60</f>
        <v/>
      </c>
      <c r="AG25" s="1759"/>
      <c r="AH25" s="1759" t="str">
        <f>申告書記入イメージ!AK60</f>
        <v/>
      </c>
      <c r="AI25" s="1759"/>
      <c r="AJ25" s="1759" t="str">
        <f>申告書記入イメージ!AN60</f>
        <v/>
      </c>
      <c r="AK25" s="1759"/>
      <c r="AL25" s="1759" t="str">
        <f>申告書記入イメージ!AQ60</f>
        <v/>
      </c>
      <c r="AM25" s="1759"/>
      <c r="AN25" s="1759" t="str">
        <f>申告書記入イメージ!AT60</f>
        <v/>
      </c>
      <c r="AO25" s="1759"/>
      <c r="AP25" s="531" t="s">
        <v>498</v>
      </c>
      <c r="AQ25" s="531"/>
      <c r="AR25" s="531"/>
      <c r="AS25" s="538"/>
      <c r="AT25" s="1794">
        <f>申告書記入イメージ!BB61</f>
        <v>0</v>
      </c>
      <c r="AU25" s="1795"/>
      <c r="AV25" s="1795"/>
      <c r="AW25" s="1795"/>
      <c r="AX25" s="1795"/>
      <c r="AY25" s="1795"/>
      <c r="AZ25" s="1795"/>
      <c r="BA25" s="1795"/>
      <c r="BB25" s="1795"/>
      <c r="BC25" s="1795"/>
      <c r="BD25" s="1795"/>
      <c r="BE25" s="1795"/>
      <c r="BF25" s="1795"/>
      <c r="BG25" s="1796"/>
      <c r="BH25" s="548"/>
      <c r="BI25" s="549"/>
      <c r="BJ25" s="549"/>
      <c r="BK25" s="550"/>
      <c r="BL25" s="550"/>
      <c r="BM25" s="550"/>
      <c r="BN25" s="550"/>
      <c r="BO25" s="550"/>
      <c r="BP25" s="1793" t="str">
        <f>申告書記入イメージ!BX60</f>
        <v/>
      </c>
      <c r="BQ25" s="1793"/>
      <c r="BR25" s="1771" t="str">
        <f>申告書記入イメージ!CA60</f>
        <v/>
      </c>
      <c r="BS25" s="1771"/>
      <c r="BT25" s="1771" t="str">
        <f>申告書記入イメージ!CD60</f>
        <v/>
      </c>
      <c r="BU25" s="1771"/>
      <c r="BV25" s="1771" t="str">
        <f>申告書記入イメージ!CG60</f>
        <v/>
      </c>
      <c r="BW25" s="1771"/>
      <c r="BX25" s="1771" t="str">
        <f>申告書記入イメージ!CJ60</f>
        <v/>
      </c>
      <c r="BY25" s="1771"/>
      <c r="BZ25" s="1771" t="str">
        <f>申告書記入イメージ!CM60</f>
        <v/>
      </c>
      <c r="CA25" s="1771"/>
      <c r="CB25" s="1771" t="str">
        <f>申告書記入イメージ!CP60</f>
        <v/>
      </c>
      <c r="CC25" s="1771"/>
      <c r="CD25" s="1771" t="str">
        <f>申告書記入イメージ!CS60</f>
        <v/>
      </c>
      <c r="CE25" s="1771"/>
      <c r="CF25" s="1771" t="str">
        <f>申告書記入イメージ!CV60</f>
        <v/>
      </c>
      <c r="CG25" s="1771"/>
      <c r="CH25" s="549"/>
      <c r="CI25" s="549" t="s">
        <v>28</v>
      </c>
      <c r="CJ25" s="549"/>
      <c r="CK25" s="551"/>
      <c r="CL25" s="1761"/>
      <c r="CM25" s="1761"/>
      <c r="CN25" s="1766"/>
      <c r="CO25" s="1766"/>
    </row>
    <row r="26" spans="1:93" ht="11.45" customHeight="1">
      <c r="A26" s="1754"/>
      <c r="B26" s="1755"/>
      <c r="C26" s="1755"/>
      <c r="D26" s="1777"/>
      <c r="E26" s="1778"/>
      <c r="F26" s="1788" t="s">
        <v>43</v>
      </c>
      <c r="G26" s="1789"/>
      <c r="H26" s="1789"/>
      <c r="I26" s="1789"/>
      <c r="J26" s="1789"/>
      <c r="K26" s="1789"/>
      <c r="L26" s="1789"/>
      <c r="M26" s="1789"/>
      <c r="N26" s="1789"/>
      <c r="O26" s="1789"/>
      <c r="P26" s="553" t="s">
        <v>512</v>
      </c>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8" t="s">
        <v>513</v>
      </c>
      <c r="AQ26" s="577"/>
      <c r="AR26" s="577"/>
      <c r="AS26" s="577"/>
      <c r="AT26" s="579" t="s">
        <v>514</v>
      </c>
      <c r="AU26" s="580"/>
      <c r="AV26" s="580"/>
      <c r="AW26" s="580"/>
      <c r="AX26" s="581" t="s">
        <v>496</v>
      </c>
      <c r="AY26" s="580"/>
      <c r="AZ26" s="580"/>
      <c r="BA26" s="580"/>
      <c r="BB26" s="580"/>
      <c r="BC26" s="580"/>
      <c r="BD26" s="580"/>
      <c r="BE26" s="580"/>
      <c r="BF26" s="580"/>
      <c r="BG26" s="582"/>
      <c r="BH26" s="583" t="s">
        <v>514</v>
      </c>
      <c r="BI26" s="554"/>
      <c r="BJ26" s="554"/>
      <c r="BK26" s="554"/>
      <c r="BL26" s="554"/>
      <c r="BM26" s="554"/>
      <c r="BN26" s="554"/>
      <c r="BO26" s="554"/>
      <c r="BP26" s="554"/>
      <c r="BQ26" s="554"/>
      <c r="BR26" s="554"/>
      <c r="BS26" s="554"/>
      <c r="BT26" s="554"/>
      <c r="BU26" s="554"/>
      <c r="BV26" s="554"/>
      <c r="BW26" s="554"/>
      <c r="BX26" s="554"/>
      <c r="BY26" s="554"/>
      <c r="BZ26" s="554"/>
      <c r="CA26" s="554"/>
      <c r="CB26" s="554"/>
      <c r="CC26" s="554"/>
      <c r="CD26" s="554"/>
      <c r="CE26" s="554"/>
      <c r="CF26" s="554"/>
      <c r="CG26" s="554"/>
      <c r="CH26" s="584" t="s">
        <v>515</v>
      </c>
      <c r="CI26" s="543"/>
      <c r="CJ26" s="543"/>
      <c r="CK26" s="585"/>
      <c r="CL26" s="1761"/>
      <c r="CM26" s="1761"/>
      <c r="CN26" s="1766"/>
      <c r="CO26" s="1766"/>
    </row>
    <row r="27" spans="1:93" ht="11.45" customHeight="1">
      <c r="A27" s="1754"/>
      <c r="B27" s="1755"/>
      <c r="C27" s="1755"/>
      <c r="D27" s="1777"/>
      <c r="E27" s="1778"/>
      <c r="F27" s="1790"/>
      <c r="G27" s="1791"/>
      <c r="H27" s="1791"/>
      <c r="I27" s="1791"/>
      <c r="J27" s="1791"/>
      <c r="K27" s="1791"/>
      <c r="L27" s="1791"/>
      <c r="M27" s="1791"/>
      <c r="N27" s="1791"/>
      <c r="O27" s="1791"/>
      <c r="P27" s="560" t="s">
        <v>516</v>
      </c>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t="s">
        <v>517</v>
      </c>
      <c r="AQ27" s="561"/>
      <c r="AR27" s="561"/>
      <c r="AS27" s="561"/>
      <c r="AT27" s="586"/>
      <c r="AU27" s="587"/>
      <c r="AV27" s="587"/>
      <c r="AW27" s="587"/>
      <c r="AX27" s="587"/>
      <c r="AY27" s="587"/>
      <c r="AZ27" s="587"/>
      <c r="BA27" s="587"/>
      <c r="BB27" s="587"/>
      <c r="BC27" s="587"/>
      <c r="BD27" s="587"/>
      <c r="BE27" s="587"/>
      <c r="BF27" s="587"/>
      <c r="BG27" s="588"/>
      <c r="BH27" s="589"/>
      <c r="BI27" s="521"/>
      <c r="BJ27" s="521"/>
      <c r="BK27" s="521"/>
      <c r="BL27" s="521"/>
      <c r="BM27" s="521"/>
      <c r="BN27" s="521"/>
      <c r="BO27" s="521"/>
      <c r="BP27" s="521"/>
      <c r="BQ27" s="521"/>
      <c r="BR27" s="521"/>
      <c r="BS27" s="521"/>
      <c r="BT27" s="521"/>
      <c r="BU27" s="521"/>
      <c r="BV27" s="521"/>
      <c r="BW27" s="521"/>
      <c r="BX27" s="521"/>
      <c r="BY27" s="521"/>
      <c r="BZ27" s="521"/>
      <c r="CA27" s="521"/>
      <c r="CB27" s="521"/>
      <c r="CC27" s="521"/>
      <c r="CD27" s="521"/>
      <c r="CE27" s="521"/>
      <c r="CF27" s="521"/>
      <c r="CG27" s="521"/>
      <c r="CH27" s="531"/>
      <c r="CI27" s="590" t="s">
        <v>28</v>
      </c>
      <c r="CJ27" s="531"/>
      <c r="CK27" s="591"/>
      <c r="CL27" s="1761"/>
      <c r="CM27" s="1761"/>
      <c r="CN27" s="1766"/>
      <c r="CO27" s="1766"/>
    </row>
    <row r="28" spans="1:93" ht="11.45" customHeight="1">
      <c r="A28" s="1754"/>
      <c r="B28" s="1755"/>
      <c r="C28" s="1755"/>
      <c r="D28" s="1777"/>
      <c r="E28" s="1778"/>
      <c r="F28" s="1790"/>
      <c r="G28" s="1791"/>
      <c r="H28" s="1791"/>
      <c r="I28" s="1791"/>
      <c r="J28" s="1791"/>
      <c r="K28" s="1791"/>
      <c r="L28" s="1791"/>
      <c r="M28" s="1791"/>
      <c r="N28" s="1791"/>
      <c r="O28" s="1791"/>
      <c r="P28" s="592" t="s">
        <v>518</v>
      </c>
      <c r="Q28" s="568"/>
      <c r="R28" s="568"/>
      <c r="S28" s="568"/>
      <c r="T28" s="568"/>
      <c r="U28" s="568"/>
      <c r="V28" s="568"/>
      <c r="W28" s="568"/>
      <c r="X28" s="1792" t="str">
        <f>申告書記入イメージ!V65</f>
        <v/>
      </c>
      <c r="Y28" s="1792"/>
      <c r="Z28" s="1792" t="str">
        <f>申告書記入イメージ!Y65</f>
        <v/>
      </c>
      <c r="AA28" s="1792"/>
      <c r="AB28" s="1792" t="str">
        <f>申告書記入イメージ!AB65</f>
        <v/>
      </c>
      <c r="AC28" s="1792"/>
      <c r="AD28" s="1792" t="str">
        <f>申告書記入イメージ!AE65</f>
        <v/>
      </c>
      <c r="AE28" s="1792"/>
      <c r="AF28" s="1792" t="str">
        <f>申告書記入イメージ!AH65</f>
        <v/>
      </c>
      <c r="AG28" s="1792"/>
      <c r="AH28" s="1792" t="str">
        <f>申告書記入イメージ!AK65</f>
        <v/>
      </c>
      <c r="AI28" s="1792"/>
      <c r="AJ28" s="1792" t="str">
        <f>申告書記入イメージ!AN65</f>
        <v/>
      </c>
      <c r="AK28" s="1792"/>
      <c r="AL28" s="1792" t="str">
        <f>申告書記入イメージ!AQ65</f>
        <v/>
      </c>
      <c r="AM28" s="1792"/>
      <c r="AN28" s="1792" t="str">
        <f>申告書記入イメージ!AT65</f>
        <v/>
      </c>
      <c r="AO28" s="1792"/>
      <c r="AP28" s="568"/>
      <c r="AQ28" s="568"/>
      <c r="AR28" s="568"/>
      <c r="AS28" s="568"/>
      <c r="AT28" s="1783" t="str">
        <f>IF(申告書記入イメージ!BB66="","",申告書記入イメージ!BB66)</f>
        <v/>
      </c>
      <c r="AU28" s="1784"/>
      <c r="AV28" s="1784"/>
      <c r="AW28" s="1784"/>
      <c r="AX28" s="1784"/>
      <c r="AY28" s="1784"/>
      <c r="AZ28" s="1784"/>
      <c r="BA28" s="1784"/>
      <c r="BB28" s="1784"/>
      <c r="BC28" s="1784"/>
      <c r="BD28" s="1784"/>
      <c r="BE28" s="1784"/>
      <c r="BF28" s="1784"/>
      <c r="BG28" s="1785"/>
      <c r="BH28" s="593"/>
      <c r="BI28" s="594"/>
      <c r="BJ28" s="594"/>
      <c r="BK28" s="558"/>
      <c r="BL28" s="1771" t="str">
        <f>申告書記入イメージ!BR65</f>
        <v/>
      </c>
      <c r="BM28" s="1771"/>
      <c r="BN28" s="1771" t="str">
        <f>申告書記入イメージ!BU65</f>
        <v/>
      </c>
      <c r="BO28" s="1771"/>
      <c r="BP28" s="1771" t="str">
        <f>申告書記入イメージ!BX65</f>
        <v/>
      </c>
      <c r="BQ28" s="1771"/>
      <c r="BR28" s="1771" t="str">
        <f>申告書記入イメージ!CA65</f>
        <v/>
      </c>
      <c r="BS28" s="1771"/>
      <c r="BT28" s="1771" t="str">
        <f>申告書記入イメージ!CD65</f>
        <v/>
      </c>
      <c r="BU28" s="1771"/>
      <c r="BV28" s="1771" t="str">
        <f>申告書記入イメージ!CG65</f>
        <v/>
      </c>
      <c r="BW28" s="1771"/>
      <c r="BX28" s="1771" t="str">
        <f>申告書記入イメージ!CJ65</f>
        <v/>
      </c>
      <c r="BY28" s="1771"/>
      <c r="BZ28" s="1771" t="str">
        <f>申告書記入イメージ!CM65</f>
        <v/>
      </c>
      <c r="CA28" s="1771"/>
      <c r="CB28" s="1771" t="str">
        <f>申告書記入イメージ!CP65</f>
        <v/>
      </c>
      <c r="CC28" s="1771"/>
      <c r="CD28" s="1771" t="str">
        <f>申告書記入イメージ!CS65</f>
        <v/>
      </c>
      <c r="CE28" s="1771"/>
      <c r="CF28" s="1771" t="str">
        <f>申告書記入イメージ!CV65</f>
        <v/>
      </c>
      <c r="CG28" s="1771"/>
      <c r="CH28" s="594"/>
      <c r="CI28" s="594"/>
      <c r="CJ28" s="594"/>
      <c r="CK28" s="595"/>
      <c r="CL28" s="1761"/>
      <c r="CM28" s="1761"/>
      <c r="CN28" s="1766"/>
      <c r="CO28" s="1766"/>
    </row>
    <row r="29" spans="1:93">
      <c r="A29" s="596"/>
      <c r="B29" s="597"/>
      <c r="C29" s="598" t="s">
        <v>519</v>
      </c>
      <c r="D29" s="598"/>
      <c r="E29" s="597"/>
      <c r="F29" s="597"/>
      <c r="G29" s="597"/>
      <c r="H29" s="597"/>
      <c r="I29" s="597"/>
      <c r="J29" s="597"/>
      <c r="K29" s="597"/>
      <c r="L29" s="597"/>
      <c r="M29" s="597"/>
      <c r="N29" s="597"/>
      <c r="O29" s="599"/>
      <c r="P29" s="600" t="s">
        <v>520</v>
      </c>
      <c r="Q29" s="532"/>
      <c r="R29" s="532"/>
      <c r="S29" s="532"/>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532" t="s">
        <v>521</v>
      </c>
      <c r="AQ29" s="532"/>
      <c r="AR29" s="532"/>
      <c r="AS29" s="540"/>
      <c r="AT29" s="539" t="s">
        <v>520</v>
      </c>
      <c r="AU29" s="543"/>
      <c r="AV29" s="543"/>
      <c r="AW29" s="543"/>
      <c r="AX29" s="543" t="s">
        <v>496</v>
      </c>
      <c r="AY29" s="543"/>
      <c r="AZ29" s="543"/>
      <c r="BA29" s="543"/>
      <c r="BB29" s="543"/>
      <c r="BC29" s="543"/>
      <c r="BD29" s="543"/>
      <c r="BE29" s="543"/>
      <c r="BF29" s="543"/>
      <c r="BG29" s="543"/>
      <c r="BH29" s="539" t="s">
        <v>520</v>
      </c>
      <c r="BI29" s="543"/>
      <c r="BJ29" s="543"/>
      <c r="BK29" s="543"/>
      <c r="BL29" s="543"/>
      <c r="BM29" s="543"/>
      <c r="BN29" s="543"/>
      <c r="BO29" s="543"/>
      <c r="BP29" s="543"/>
      <c r="BQ29" s="543"/>
      <c r="BR29" s="543"/>
      <c r="BS29" s="543"/>
      <c r="BT29" s="543"/>
      <c r="BU29" s="543"/>
      <c r="BV29" s="543"/>
      <c r="BW29" s="543"/>
      <c r="BX29" s="543"/>
      <c r="BY29" s="543"/>
      <c r="BZ29" s="543"/>
      <c r="CA29" s="543"/>
      <c r="CB29" s="543"/>
      <c r="CC29" s="543"/>
      <c r="CD29" s="543"/>
      <c r="CE29" s="543"/>
      <c r="CF29" s="543"/>
      <c r="CG29" s="543"/>
      <c r="CH29" s="532" t="s">
        <v>522</v>
      </c>
      <c r="CI29" s="543"/>
      <c r="CJ29" s="543"/>
      <c r="CK29" s="544"/>
      <c r="CL29" s="1761"/>
      <c r="CM29" s="1761"/>
      <c r="CN29" s="1766"/>
      <c r="CO29" s="1766"/>
    </row>
    <row r="30" spans="1:93">
      <c r="A30" s="602"/>
      <c r="B30" s="603"/>
      <c r="C30" s="603"/>
      <c r="D30" s="603"/>
      <c r="E30" s="603"/>
      <c r="F30" s="603"/>
      <c r="G30" s="603"/>
      <c r="H30" s="603"/>
      <c r="I30" s="603"/>
      <c r="J30" s="603"/>
      <c r="K30" s="603"/>
      <c r="L30" s="604" t="s">
        <v>523</v>
      </c>
      <c r="M30" s="603"/>
      <c r="N30" s="603"/>
      <c r="O30" s="605"/>
      <c r="P30" s="606"/>
      <c r="Q30" s="607"/>
      <c r="R30" s="607"/>
      <c r="S30" s="607"/>
      <c r="T30" s="608"/>
      <c r="U30" s="608"/>
      <c r="V30" s="608"/>
      <c r="W30" s="608"/>
      <c r="X30" s="1759" t="str">
        <f>申告書記入イメージ!V70</f>
        <v/>
      </c>
      <c r="Y30" s="1759"/>
      <c r="Z30" s="1759" t="str">
        <f>申告書記入イメージ!Y70</f>
        <v/>
      </c>
      <c r="AA30" s="1759"/>
      <c r="AB30" s="1759" t="str">
        <f>申告書記入イメージ!AB70</f>
        <v/>
      </c>
      <c r="AC30" s="1759"/>
      <c r="AD30" s="1759" t="str">
        <f>申告書記入イメージ!AE70</f>
        <v/>
      </c>
      <c r="AE30" s="1759"/>
      <c r="AF30" s="1759" t="str">
        <f>申告書記入イメージ!AH70</f>
        <v/>
      </c>
      <c r="AG30" s="1759"/>
      <c r="AH30" s="1759" t="str">
        <f>申告書記入イメージ!AK70</f>
        <v/>
      </c>
      <c r="AI30" s="1759"/>
      <c r="AJ30" s="1759" t="str">
        <f>申告書記入イメージ!AN70</f>
        <v/>
      </c>
      <c r="AK30" s="1759"/>
      <c r="AL30" s="1759" t="str">
        <f>申告書記入イメージ!AQ70</f>
        <v/>
      </c>
      <c r="AM30" s="1759"/>
      <c r="AN30" s="1759" t="str">
        <f>申告書記入イメージ!AT70</f>
        <v/>
      </c>
      <c r="AO30" s="1759"/>
      <c r="AP30" s="607" t="s">
        <v>498</v>
      </c>
      <c r="AQ30" s="607"/>
      <c r="AR30" s="607"/>
      <c r="AS30" s="609"/>
      <c r="AT30" s="1799">
        <f>申告書記入イメージ!BB71</f>
        <v>0</v>
      </c>
      <c r="AU30" s="1800"/>
      <c r="AV30" s="1800"/>
      <c r="AW30" s="1800"/>
      <c r="AX30" s="1800"/>
      <c r="AY30" s="1800"/>
      <c r="AZ30" s="1800"/>
      <c r="BA30" s="1800"/>
      <c r="BB30" s="1800"/>
      <c r="BC30" s="1800"/>
      <c r="BD30" s="1800"/>
      <c r="BE30" s="1800"/>
      <c r="BF30" s="1800"/>
      <c r="BG30" s="1801"/>
      <c r="BH30" s="548"/>
      <c r="BI30" s="549"/>
      <c r="BJ30" s="549"/>
      <c r="BK30" s="550"/>
      <c r="BL30" s="1771" t="str">
        <f>申告書記入イメージ!BR70</f>
        <v/>
      </c>
      <c r="BM30" s="1771"/>
      <c r="BN30" s="1771" t="str">
        <f>申告書記入イメージ!BU70</f>
        <v/>
      </c>
      <c r="BO30" s="1771"/>
      <c r="BP30" s="1771" t="str">
        <f>申告書記入イメージ!BX70</f>
        <v/>
      </c>
      <c r="BQ30" s="1771"/>
      <c r="BR30" s="1771" t="str">
        <f>申告書記入イメージ!CA70</f>
        <v/>
      </c>
      <c r="BS30" s="1771"/>
      <c r="BT30" s="1771" t="str">
        <f>申告書記入イメージ!CD70</f>
        <v/>
      </c>
      <c r="BU30" s="1771"/>
      <c r="BV30" s="1771" t="str">
        <f>申告書記入イメージ!CG70</f>
        <v/>
      </c>
      <c r="BW30" s="1771"/>
      <c r="BX30" s="1771" t="str">
        <f>申告書記入イメージ!CJ70</f>
        <v/>
      </c>
      <c r="BY30" s="1771"/>
      <c r="BZ30" s="1771" t="str">
        <f>申告書記入イメージ!CM70</f>
        <v/>
      </c>
      <c r="CA30" s="1771"/>
      <c r="CB30" s="1771" t="str">
        <f>申告書記入イメージ!CP70</f>
        <v/>
      </c>
      <c r="CC30" s="1771"/>
      <c r="CD30" s="1771" t="str">
        <f>申告書記入イメージ!CS70</f>
        <v/>
      </c>
      <c r="CE30" s="1771"/>
      <c r="CF30" s="1771" t="str">
        <f>申告書記入イメージ!CV70</f>
        <v/>
      </c>
      <c r="CG30" s="1771"/>
      <c r="CH30" s="549"/>
      <c r="CI30" s="549" t="s">
        <v>28</v>
      </c>
      <c r="CJ30" s="549"/>
      <c r="CK30" s="551"/>
      <c r="CL30" s="1761"/>
      <c r="CM30" s="1761"/>
      <c r="CN30" s="1766"/>
      <c r="CO30" s="1766"/>
    </row>
    <row r="31" spans="1:93" ht="6.75" customHeight="1">
      <c r="A31" s="502"/>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2"/>
      <c r="BM31" s="502"/>
      <c r="BN31" s="502"/>
      <c r="BO31" s="502"/>
      <c r="BP31" s="502"/>
      <c r="BQ31" s="502"/>
      <c r="BR31" s="502"/>
      <c r="BS31" s="502"/>
      <c r="BT31" s="502"/>
      <c r="BU31" s="502"/>
      <c r="BV31" s="502"/>
      <c r="BW31" s="502"/>
      <c r="BX31" s="502"/>
      <c r="BY31" s="502"/>
      <c r="BZ31" s="502"/>
      <c r="CA31" s="502"/>
      <c r="CB31" s="502"/>
      <c r="CC31" s="502"/>
      <c r="CD31" s="502"/>
      <c r="CE31" s="502"/>
      <c r="CF31" s="502"/>
      <c r="CG31" s="502"/>
      <c r="CH31" s="502"/>
      <c r="CI31" s="502"/>
      <c r="CJ31" s="502"/>
      <c r="CK31" s="502"/>
      <c r="CL31" s="1761"/>
      <c r="CM31" s="1761"/>
      <c r="CN31" s="1766"/>
      <c r="CO31" s="1766"/>
    </row>
    <row r="32" spans="1:93">
      <c r="A32" s="1751" t="s">
        <v>524</v>
      </c>
      <c r="B32" s="1752"/>
      <c r="C32" s="1753"/>
      <c r="D32" s="524"/>
      <c r="E32" s="525" t="s">
        <v>525</v>
      </c>
      <c r="F32" s="524"/>
      <c r="G32" s="524"/>
      <c r="H32" s="524"/>
      <c r="I32" s="524"/>
      <c r="J32" s="524"/>
      <c r="K32" s="524"/>
      <c r="L32" s="524"/>
      <c r="M32" s="524"/>
      <c r="N32" s="524"/>
      <c r="O32" s="524"/>
      <c r="P32" s="526"/>
      <c r="Q32" s="527"/>
      <c r="R32" s="527"/>
      <c r="S32" s="527"/>
      <c r="T32" s="527"/>
      <c r="U32" s="527" t="s">
        <v>483</v>
      </c>
      <c r="V32" s="527"/>
      <c r="W32" s="527"/>
      <c r="X32" s="527"/>
      <c r="Y32" s="527"/>
      <c r="Z32" s="527"/>
      <c r="AA32" s="527"/>
      <c r="AB32" s="527"/>
      <c r="AC32" s="527"/>
      <c r="AD32" s="527"/>
      <c r="AE32" s="527"/>
      <c r="AF32" s="1757" t="str">
        <f>申告書記入イメージ!AR75</f>
        <v>平成</v>
      </c>
      <c r="AG32" s="1757"/>
      <c r="AH32" s="1757"/>
      <c r="AI32" s="1757"/>
      <c r="AJ32" s="1758" t="str">
        <f>申告書記入イメージ!AV75</f>
        <v>31</v>
      </c>
      <c r="AK32" s="1757"/>
      <c r="AL32" s="1757"/>
      <c r="AM32" s="1757" t="s">
        <v>29</v>
      </c>
      <c r="AN32" s="1757"/>
      <c r="AO32" s="527"/>
      <c r="AP32" s="1757">
        <f>申告書記入イメージ!BA75</f>
        <v>4</v>
      </c>
      <c r="AQ32" s="1757"/>
      <c r="AR32" s="1757"/>
      <c r="AS32" s="1757" t="s">
        <v>54</v>
      </c>
      <c r="AT32" s="1757"/>
      <c r="AU32" s="527"/>
      <c r="AV32" s="1757">
        <f>申告書記入イメージ!BF75</f>
        <v>1</v>
      </c>
      <c r="AW32" s="1757"/>
      <c r="AX32" s="1757"/>
      <c r="AY32" s="1757" t="s">
        <v>55</v>
      </c>
      <c r="AZ32" s="1757"/>
      <c r="BA32" s="527"/>
      <c r="BB32" s="527"/>
      <c r="BC32" s="527" t="s">
        <v>484</v>
      </c>
      <c r="BD32" s="527"/>
      <c r="BE32" s="527"/>
      <c r="BF32" s="527"/>
      <c r="BG32" s="527"/>
      <c r="BH32" s="527"/>
      <c r="BI32" s="527"/>
      <c r="BJ32" s="1757" t="str">
        <f>申告書記入イメージ!BQ75</f>
        <v>平成</v>
      </c>
      <c r="BK32" s="1757"/>
      <c r="BL32" s="1757"/>
      <c r="BM32" s="1757"/>
      <c r="BN32" s="1758" t="str">
        <f>申告書記入イメージ!BU75</f>
        <v>32</v>
      </c>
      <c r="BO32" s="1757"/>
      <c r="BP32" s="1757"/>
      <c r="BQ32" s="1757" t="s">
        <v>29</v>
      </c>
      <c r="BR32" s="1757"/>
      <c r="BS32" s="527"/>
      <c r="BT32" s="1757">
        <f>申告書記入イメージ!BZ75</f>
        <v>3</v>
      </c>
      <c r="BU32" s="1757"/>
      <c r="BV32" s="1757"/>
      <c r="BW32" s="1757" t="s">
        <v>54</v>
      </c>
      <c r="BX32" s="1757"/>
      <c r="BY32" s="527"/>
      <c r="BZ32" s="1757">
        <f>申告書記入イメージ!CE75</f>
        <v>31</v>
      </c>
      <c r="CA32" s="1757"/>
      <c r="CB32" s="1757"/>
      <c r="CC32" s="1757" t="s">
        <v>55</v>
      </c>
      <c r="CD32" s="1757"/>
      <c r="CE32" s="527"/>
      <c r="CF32" s="527"/>
      <c r="CG32" s="527" t="s">
        <v>485</v>
      </c>
      <c r="CH32" s="527"/>
      <c r="CI32" s="527"/>
      <c r="CJ32" s="527"/>
      <c r="CK32" s="528"/>
      <c r="CL32" s="1761"/>
      <c r="CM32" s="1761"/>
      <c r="CN32" s="1766"/>
      <c r="CO32" s="1766"/>
    </row>
    <row r="33" spans="1:93">
      <c r="A33" s="1754"/>
      <c r="B33" s="1755"/>
      <c r="C33" s="1756"/>
      <c r="D33" s="529"/>
      <c r="E33" s="529" t="s">
        <v>488</v>
      </c>
      <c r="F33" s="529"/>
      <c r="G33" s="529"/>
      <c r="H33" s="529"/>
      <c r="I33" s="529"/>
      <c r="J33" s="529"/>
      <c r="K33" s="529" t="s">
        <v>489</v>
      </c>
      <c r="L33" s="529"/>
      <c r="M33" s="529"/>
      <c r="N33" s="529"/>
      <c r="O33" s="529"/>
      <c r="P33" s="530"/>
      <c r="Q33" s="531"/>
      <c r="R33" s="1767" t="s">
        <v>526</v>
      </c>
      <c r="S33" s="1767"/>
      <c r="T33" s="1767"/>
      <c r="U33" s="1767"/>
      <c r="V33" s="1767"/>
      <c r="W33" s="1767"/>
      <c r="X33" s="1767"/>
      <c r="Y33" s="1767"/>
      <c r="Z33" s="1767"/>
      <c r="AA33" s="1767"/>
      <c r="AB33" s="1767"/>
      <c r="AC33" s="1767"/>
      <c r="AD33" s="1767"/>
      <c r="AE33" s="1767"/>
      <c r="AF33" s="1767"/>
      <c r="AG33" s="1767"/>
      <c r="AH33" s="1767"/>
      <c r="AI33" s="1767"/>
      <c r="AJ33" s="1767"/>
      <c r="AK33" s="1767"/>
      <c r="AL33" s="1767"/>
      <c r="AM33" s="1767"/>
      <c r="AN33" s="1767"/>
      <c r="AO33" s="1767"/>
      <c r="AP33" s="1767"/>
      <c r="AQ33" s="1767"/>
      <c r="AR33" s="532"/>
      <c r="AS33" s="533"/>
      <c r="AT33" s="534"/>
      <c r="AU33" s="1802" t="s">
        <v>527</v>
      </c>
      <c r="AV33" s="1802"/>
      <c r="AW33" s="1802"/>
      <c r="AX33" s="1802"/>
      <c r="AY33" s="1802"/>
      <c r="AZ33" s="1802"/>
      <c r="BA33" s="1802"/>
      <c r="BB33" s="1802"/>
      <c r="BC33" s="1802"/>
      <c r="BD33" s="1802"/>
      <c r="BE33" s="1802"/>
      <c r="BF33" s="536"/>
      <c r="BG33" s="537"/>
      <c r="BH33" s="530"/>
      <c r="BI33" s="1768" t="s">
        <v>528</v>
      </c>
      <c r="BJ33" s="1768"/>
      <c r="BK33" s="1768"/>
      <c r="BL33" s="1768"/>
      <c r="BM33" s="1768"/>
      <c r="BN33" s="1768"/>
      <c r="BO33" s="1768"/>
      <c r="BP33" s="1768"/>
      <c r="BQ33" s="1768"/>
      <c r="BR33" s="1768"/>
      <c r="BS33" s="1768"/>
      <c r="BT33" s="1768"/>
      <c r="BU33" s="1768"/>
      <c r="BV33" s="1768"/>
      <c r="BW33" s="1768"/>
      <c r="BX33" s="1768"/>
      <c r="BY33" s="1768"/>
      <c r="BZ33" s="1768"/>
      <c r="CA33" s="1768"/>
      <c r="CB33" s="1768"/>
      <c r="CC33" s="1768"/>
      <c r="CD33" s="1768"/>
      <c r="CE33" s="1768"/>
      <c r="CF33" s="1768"/>
      <c r="CG33" s="1768"/>
      <c r="CH33" s="1768"/>
      <c r="CI33" s="1768"/>
      <c r="CJ33" s="1768"/>
      <c r="CK33" s="538"/>
      <c r="CL33" s="1761"/>
      <c r="CM33" s="1761"/>
      <c r="CN33" s="1766"/>
      <c r="CO33" s="1766"/>
    </row>
    <row r="34" spans="1:93">
      <c r="A34" s="1754"/>
      <c r="B34" s="1755"/>
      <c r="C34" s="1756"/>
      <c r="D34" s="1769" t="s">
        <v>493</v>
      </c>
      <c r="E34" s="1769"/>
      <c r="F34" s="1769"/>
      <c r="G34" s="1769"/>
      <c r="H34" s="1769"/>
      <c r="I34" s="1769"/>
      <c r="J34" s="1769"/>
      <c r="K34" s="1769"/>
      <c r="L34" s="1769"/>
      <c r="M34" s="1769"/>
      <c r="N34" s="1769"/>
      <c r="O34" s="1769"/>
      <c r="P34" s="539" t="s">
        <v>494</v>
      </c>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c r="AN34" s="532"/>
      <c r="AO34" s="532"/>
      <c r="AP34" s="532" t="s">
        <v>529</v>
      </c>
      <c r="AQ34" s="532"/>
      <c r="AR34" s="532"/>
      <c r="AS34" s="540"/>
      <c r="AT34" s="541" t="s">
        <v>494</v>
      </c>
      <c r="AU34" s="542"/>
      <c r="AV34" s="542"/>
      <c r="AW34" s="542"/>
      <c r="AX34" s="542" t="s">
        <v>496</v>
      </c>
      <c r="AY34" s="542"/>
      <c r="AZ34" s="542"/>
      <c r="BA34" s="542"/>
      <c r="BB34" s="542"/>
      <c r="BC34" s="542"/>
      <c r="BD34" s="542"/>
      <c r="BE34" s="542"/>
      <c r="BF34" s="542"/>
      <c r="BG34" s="542"/>
      <c r="BH34" s="539" t="s">
        <v>494</v>
      </c>
      <c r="BI34" s="543"/>
      <c r="BJ34" s="543"/>
      <c r="BK34" s="543"/>
      <c r="BL34" s="543"/>
      <c r="BM34" s="543"/>
      <c r="BN34" s="543"/>
      <c r="BO34" s="543"/>
      <c r="BP34" s="543"/>
      <c r="BQ34" s="543"/>
      <c r="BR34" s="543"/>
      <c r="BS34" s="543"/>
      <c r="BT34" s="543"/>
      <c r="BU34" s="543"/>
      <c r="BV34" s="543"/>
      <c r="BW34" s="543"/>
      <c r="BX34" s="543"/>
      <c r="BY34" s="543"/>
      <c r="BZ34" s="543"/>
      <c r="CA34" s="543"/>
      <c r="CB34" s="543"/>
      <c r="CC34" s="543"/>
      <c r="CD34" s="543"/>
      <c r="CE34" s="543"/>
      <c r="CF34" s="543"/>
      <c r="CG34" s="543"/>
      <c r="CH34" s="532" t="s">
        <v>530</v>
      </c>
      <c r="CI34" s="543"/>
      <c r="CJ34" s="543"/>
      <c r="CK34" s="544"/>
      <c r="CL34" s="1761"/>
      <c r="CM34" s="1761"/>
      <c r="CN34" s="1766"/>
      <c r="CO34" s="1766"/>
    </row>
    <row r="35" spans="1:93">
      <c r="A35" s="1754"/>
      <c r="B35" s="1755"/>
      <c r="C35" s="1756"/>
      <c r="D35" s="1770"/>
      <c r="E35" s="1770"/>
      <c r="F35" s="1770"/>
      <c r="G35" s="1770"/>
      <c r="H35" s="1770"/>
      <c r="I35" s="1770"/>
      <c r="J35" s="1770"/>
      <c r="K35" s="1770"/>
      <c r="L35" s="1770"/>
      <c r="M35" s="1770"/>
      <c r="N35" s="1770"/>
      <c r="O35" s="1770"/>
      <c r="P35" s="545"/>
      <c r="Q35" s="546"/>
      <c r="R35" s="546"/>
      <c r="S35" s="546"/>
      <c r="T35" s="547"/>
      <c r="U35" s="547"/>
      <c r="V35" s="547"/>
      <c r="W35" s="547"/>
      <c r="X35" s="1759" t="str">
        <f>申告書記入イメージ!V82</f>
        <v/>
      </c>
      <c r="Y35" s="1759"/>
      <c r="Z35" s="1759" t="str">
        <f>申告書記入イメージ!Y82</f>
        <v/>
      </c>
      <c r="AA35" s="1759"/>
      <c r="AB35" s="1759" t="str">
        <f>申告書記入イメージ!AB82</f>
        <v/>
      </c>
      <c r="AC35" s="1759"/>
      <c r="AD35" s="1759" t="str">
        <f>申告書記入イメージ!AE82</f>
        <v/>
      </c>
      <c r="AE35" s="1759"/>
      <c r="AF35" s="1759" t="str">
        <f>申告書記入イメージ!AH82</f>
        <v/>
      </c>
      <c r="AG35" s="1759"/>
      <c r="AH35" s="1759" t="str">
        <f>申告書記入イメージ!AK82</f>
        <v/>
      </c>
      <c r="AI35" s="1759"/>
      <c r="AJ35" s="1759" t="str">
        <f>申告書記入イメージ!AN82</f>
        <v/>
      </c>
      <c r="AK35" s="1759"/>
      <c r="AL35" s="1759" t="str">
        <f>申告書記入イメージ!AQ82</f>
        <v/>
      </c>
      <c r="AM35" s="1759"/>
      <c r="AN35" s="1759" t="str">
        <f>申告書記入イメージ!AT82</f>
        <v/>
      </c>
      <c r="AO35" s="1759"/>
      <c r="AP35" s="546" t="s">
        <v>498</v>
      </c>
      <c r="AQ35" s="546"/>
      <c r="AR35" s="536"/>
      <c r="AS35" s="537"/>
      <c r="AT35" s="1763">
        <f>申告書記入イメージ!BB83</f>
        <v>0</v>
      </c>
      <c r="AU35" s="1764"/>
      <c r="AV35" s="1764"/>
      <c r="AW35" s="1764"/>
      <c r="AX35" s="1764"/>
      <c r="AY35" s="1764"/>
      <c r="AZ35" s="1764"/>
      <c r="BA35" s="1764"/>
      <c r="BB35" s="1764"/>
      <c r="BC35" s="1764"/>
      <c r="BD35" s="1764"/>
      <c r="BE35" s="1764"/>
      <c r="BF35" s="1764"/>
      <c r="BG35" s="1765"/>
      <c r="BH35" s="548"/>
      <c r="BI35" s="549"/>
      <c r="BJ35" s="549"/>
      <c r="BK35" s="550"/>
      <c r="BL35" s="1762" t="str">
        <f>申告書記入イメージ!BR82</f>
        <v/>
      </c>
      <c r="BM35" s="1762"/>
      <c r="BN35" s="1762" t="str">
        <f>申告書記入イメージ!BU82</f>
        <v/>
      </c>
      <c r="BO35" s="1762"/>
      <c r="BP35" s="1762" t="str">
        <f>申告書記入イメージ!BX82</f>
        <v/>
      </c>
      <c r="BQ35" s="1762"/>
      <c r="BR35" s="1762" t="str">
        <f>申告書記入イメージ!CA82</f>
        <v/>
      </c>
      <c r="BS35" s="1762"/>
      <c r="BT35" s="1762" t="str">
        <f>申告書記入イメージ!CD82</f>
        <v/>
      </c>
      <c r="BU35" s="1762"/>
      <c r="BV35" s="1762" t="str">
        <f>申告書記入イメージ!CG82</f>
        <v/>
      </c>
      <c r="BW35" s="1762"/>
      <c r="BX35" s="1762" t="str">
        <f>申告書記入イメージ!CJ82</f>
        <v/>
      </c>
      <c r="BY35" s="1762"/>
      <c r="BZ35" s="1762" t="str">
        <f>申告書記入イメージ!CM82</f>
        <v/>
      </c>
      <c r="CA35" s="1762"/>
      <c r="CB35" s="1762" t="str">
        <f>申告書記入イメージ!CP82</f>
        <v/>
      </c>
      <c r="CC35" s="1762"/>
      <c r="CD35" s="1762" t="str">
        <f>申告書記入イメージ!CS82</f>
        <v/>
      </c>
      <c r="CE35" s="1762"/>
      <c r="CF35" s="1762" t="str">
        <f>申告書記入イメージ!CV82</f>
        <v/>
      </c>
      <c r="CG35" s="1762"/>
      <c r="CH35" s="549"/>
      <c r="CI35" s="549" t="s">
        <v>28</v>
      </c>
      <c r="CJ35" s="549"/>
      <c r="CK35" s="551"/>
      <c r="CL35" s="503"/>
      <c r="CM35" s="503"/>
      <c r="CN35" s="1766"/>
      <c r="CO35" s="1766"/>
    </row>
    <row r="36" spans="1:93">
      <c r="A36" s="1754"/>
      <c r="B36" s="1755"/>
      <c r="C36" s="1756"/>
      <c r="D36" s="1772" t="s">
        <v>499</v>
      </c>
      <c r="E36" s="1769"/>
      <c r="F36" s="1769"/>
      <c r="G36" s="1769"/>
      <c r="H36" s="1769"/>
      <c r="I36" s="1769"/>
      <c r="J36" s="1769"/>
      <c r="K36" s="1769"/>
      <c r="L36" s="1769"/>
      <c r="M36" s="1769"/>
      <c r="N36" s="1769"/>
      <c r="O36" s="1773"/>
      <c r="P36" s="539" t="s">
        <v>531</v>
      </c>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32" t="s">
        <v>532</v>
      </c>
      <c r="AQ36" s="532"/>
      <c r="AR36" s="532"/>
      <c r="AS36" s="540"/>
      <c r="AT36" s="553" t="s">
        <v>531</v>
      </c>
      <c r="AU36" s="554"/>
      <c r="AV36" s="554"/>
      <c r="AW36" s="554"/>
      <c r="AX36" s="542" t="s">
        <v>496</v>
      </c>
      <c r="AY36" s="554"/>
      <c r="AZ36" s="554"/>
      <c r="BA36" s="554"/>
      <c r="BB36" s="554"/>
      <c r="BC36" s="554"/>
      <c r="BD36" s="554"/>
      <c r="BE36" s="554"/>
      <c r="BF36" s="554"/>
      <c r="BG36" s="555"/>
      <c r="BH36" s="553" t="s">
        <v>531</v>
      </c>
      <c r="BI36" s="554"/>
      <c r="BJ36" s="554"/>
      <c r="BK36" s="554"/>
      <c r="BL36" s="554"/>
      <c r="BM36" s="554"/>
      <c r="BN36" s="554"/>
      <c r="BO36" s="554"/>
      <c r="BP36" s="554"/>
      <c r="BQ36" s="554"/>
      <c r="BR36" s="554"/>
      <c r="BS36" s="554"/>
      <c r="BT36" s="554"/>
      <c r="BU36" s="554"/>
      <c r="BV36" s="554"/>
      <c r="BW36" s="554"/>
      <c r="BX36" s="554"/>
      <c r="BY36" s="554"/>
      <c r="BZ36" s="554"/>
      <c r="CA36" s="554"/>
      <c r="CB36" s="554"/>
      <c r="CC36" s="554"/>
      <c r="CD36" s="554"/>
      <c r="CE36" s="554"/>
      <c r="CF36" s="554"/>
      <c r="CG36" s="554"/>
      <c r="CH36" s="532" t="s">
        <v>533</v>
      </c>
      <c r="CI36" s="543"/>
      <c r="CJ36" s="543"/>
      <c r="CK36" s="544"/>
      <c r="CL36" s="503"/>
      <c r="CM36" s="503"/>
      <c r="CN36" s="1766"/>
      <c r="CO36" s="1766"/>
    </row>
    <row r="37" spans="1:93">
      <c r="A37" s="1754"/>
      <c r="B37" s="1755"/>
      <c r="C37" s="1756"/>
      <c r="D37" s="1774"/>
      <c r="E37" s="1775"/>
      <c r="F37" s="1775"/>
      <c r="G37" s="1775"/>
      <c r="H37" s="1775"/>
      <c r="I37" s="1775"/>
      <c r="J37" s="1775"/>
      <c r="K37" s="1775"/>
      <c r="L37" s="1775"/>
      <c r="M37" s="1775"/>
      <c r="N37" s="1775"/>
      <c r="O37" s="1776"/>
      <c r="P37" s="556"/>
      <c r="Q37" s="556"/>
      <c r="R37" s="556"/>
      <c r="S37" s="556"/>
      <c r="T37" s="557"/>
      <c r="U37" s="557"/>
      <c r="V37" s="558"/>
      <c r="W37" s="558"/>
      <c r="X37" s="1759" t="str">
        <f>申告書記入イメージ!V87</f>
        <v/>
      </c>
      <c r="Y37" s="1759"/>
      <c r="Z37" s="1759" t="str">
        <f>申告書記入イメージ!Y87</f>
        <v/>
      </c>
      <c r="AA37" s="1759"/>
      <c r="AB37" s="1759" t="str">
        <f>申告書記入イメージ!AB87</f>
        <v/>
      </c>
      <c r="AC37" s="1759"/>
      <c r="AD37" s="1759" t="str">
        <f>申告書記入イメージ!AE87</f>
        <v/>
      </c>
      <c r="AE37" s="1759"/>
      <c r="AF37" s="1759" t="str">
        <f>申告書記入イメージ!AH87</f>
        <v/>
      </c>
      <c r="AG37" s="1759"/>
      <c r="AH37" s="1759" t="str">
        <f>申告書記入イメージ!AK87</f>
        <v/>
      </c>
      <c r="AI37" s="1759"/>
      <c r="AJ37" s="1759" t="str">
        <f>申告書記入イメージ!AN87</f>
        <v/>
      </c>
      <c r="AK37" s="1759"/>
      <c r="AL37" s="1759" t="str">
        <f>申告書記入イメージ!AQ87</f>
        <v/>
      </c>
      <c r="AM37" s="1759"/>
      <c r="AN37" s="1759" t="str">
        <f>申告書記入イメージ!AT87</f>
        <v/>
      </c>
      <c r="AO37" s="1759"/>
      <c r="AP37" s="546" t="s">
        <v>498</v>
      </c>
      <c r="AQ37" s="546"/>
      <c r="AR37" s="536"/>
      <c r="AS37" s="537"/>
      <c r="AT37" s="1805" t="str">
        <f>IF(申告書記入イメージ!BB88="","",申告書記入イメージ!BB88)</f>
        <v/>
      </c>
      <c r="AU37" s="1806"/>
      <c r="AV37" s="1806"/>
      <c r="AW37" s="1806"/>
      <c r="AX37" s="1806"/>
      <c r="AY37" s="1806"/>
      <c r="AZ37" s="1806"/>
      <c r="BA37" s="1806"/>
      <c r="BB37" s="1806"/>
      <c r="BC37" s="1806"/>
      <c r="BD37" s="1806"/>
      <c r="BE37" s="1806"/>
      <c r="BF37" s="1806"/>
      <c r="BG37" s="1807"/>
      <c r="BH37" s="559"/>
      <c r="BI37" s="521"/>
      <c r="BJ37" s="521"/>
      <c r="BK37" s="558"/>
      <c r="BL37" s="1771" t="str">
        <f>申告書記入イメージ!BR87</f>
        <v/>
      </c>
      <c r="BM37" s="1771"/>
      <c r="BN37" s="1771" t="str">
        <f>申告書記入イメージ!BU87</f>
        <v/>
      </c>
      <c r="BO37" s="1771"/>
      <c r="BP37" s="1771" t="str">
        <f>申告書記入イメージ!BX87</f>
        <v/>
      </c>
      <c r="BQ37" s="1771"/>
      <c r="BR37" s="1771" t="str">
        <f>申告書記入イメージ!CA87</f>
        <v/>
      </c>
      <c r="BS37" s="1771"/>
      <c r="BT37" s="1771" t="str">
        <f>申告書記入イメージ!CD87</f>
        <v/>
      </c>
      <c r="BU37" s="1771"/>
      <c r="BV37" s="1771" t="str">
        <f>申告書記入イメージ!CG87</f>
        <v/>
      </c>
      <c r="BW37" s="1771"/>
      <c r="BX37" s="1771" t="str">
        <f>申告書記入イメージ!CJ87</f>
        <v/>
      </c>
      <c r="BY37" s="1771"/>
      <c r="BZ37" s="1771" t="str">
        <f>申告書記入イメージ!CM87</f>
        <v/>
      </c>
      <c r="CA37" s="1771"/>
      <c r="CB37" s="1771" t="str">
        <f>申告書記入イメージ!CP87</f>
        <v/>
      </c>
      <c r="CC37" s="1771"/>
      <c r="CD37" s="1771" t="str">
        <f>申告書記入イメージ!CS87</f>
        <v/>
      </c>
      <c r="CE37" s="1771"/>
      <c r="CF37" s="1771" t="str">
        <f>申告書記入イメージ!CV87</f>
        <v/>
      </c>
      <c r="CG37" s="1771"/>
      <c r="CH37" s="549"/>
      <c r="CI37" s="549" t="s">
        <v>28</v>
      </c>
      <c r="CJ37" s="549"/>
      <c r="CK37" s="551"/>
      <c r="CL37" s="503"/>
      <c r="CM37" s="503"/>
      <c r="CN37" s="1766"/>
      <c r="CO37" s="1766"/>
    </row>
    <row r="38" spans="1:93">
      <c r="A38" s="1754"/>
      <c r="B38" s="1755"/>
      <c r="C38" s="1755"/>
      <c r="D38" s="1777" t="s">
        <v>40</v>
      </c>
      <c r="E38" s="1778"/>
      <c r="F38" s="1779" t="s">
        <v>503</v>
      </c>
      <c r="G38" s="1779"/>
      <c r="H38" s="1779"/>
      <c r="I38" s="1779"/>
      <c r="J38" s="1779"/>
      <c r="K38" s="1779"/>
      <c r="L38" s="1779"/>
      <c r="M38" s="1779"/>
      <c r="N38" s="1779"/>
      <c r="O38" s="1780"/>
      <c r="P38" s="561" t="s">
        <v>534</v>
      </c>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32" t="s">
        <v>535</v>
      </c>
      <c r="AQ38" s="532"/>
      <c r="AR38" s="532"/>
      <c r="AS38" s="540"/>
      <c r="AT38" s="560"/>
      <c r="AU38" s="561"/>
      <c r="AV38" s="561"/>
      <c r="AW38" s="561"/>
      <c r="AX38" s="561"/>
      <c r="AY38" s="561"/>
      <c r="AZ38" s="561"/>
      <c r="BA38" s="561"/>
      <c r="BB38" s="561"/>
      <c r="BC38" s="561"/>
      <c r="BD38" s="561"/>
      <c r="BE38" s="561"/>
      <c r="BF38" s="561"/>
      <c r="BG38" s="562"/>
      <c r="BH38" s="560"/>
      <c r="BI38" s="561"/>
      <c r="BJ38" s="561"/>
      <c r="BK38" s="561"/>
      <c r="BL38" s="561"/>
      <c r="BM38" s="561"/>
      <c r="BN38" s="561"/>
      <c r="BO38" s="561"/>
      <c r="BP38" s="561"/>
      <c r="BQ38" s="561"/>
      <c r="BR38" s="561"/>
      <c r="BS38" s="561"/>
      <c r="BT38" s="561"/>
      <c r="BU38" s="561"/>
      <c r="BV38" s="561"/>
      <c r="BW38" s="561"/>
      <c r="BX38" s="561"/>
      <c r="BY38" s="561"/>
      <c r="BZ38" s="561"/>
      <c r="CA38" s="561"/>
      <c r="CB38" s="561"/>
      <c r="CC38" s="561"/>
      <c r="CD38" s="561"/>
      <c r="CE38" s="561"/>
      <c r="CF38" s="561"/>
      <c r="CG38" s="561"/>
      <c r="CH38" s="561"/>
      <c r="CI38" s="561"/>
      <c r="CJ38" s="561"/>
      <c r="CK38" s="563"/>
      <c r="CL38" s="503"/>
      <c r="CM38" s="503"/>
      <c r="CN38" s="1766"/>
      <c r="CO38" s="1766"/>
    </row>
    <row r="39" spans="1:93">
      <c r="A39" s="1754"/>
      <c r="B39" s="1755"/>
      <c r="C39" s="1755"/>
      <c r="D39" s="1777"/>
      <c r="E39" s="1778"/>
      <c r="F39" s="1781" t="s">
        <v>506</v>
      </c>
      <c r="G39" s="1781"/>
      <c r="H39" s="1781"/>
      <c r="I39" s="1781"/>
      <c r="J39" s="1781"/>
      <c r="K39" s="1781"/>
      <c r="L39" s="1781"/>
      <c r="M39" s="1781"/>
      <c r="N39" s="1781"/>
      <c r="O39" s="1782"/>
      <c r="P39" s="564"/>
      <c r="Q39" s="565"/>
      <c r="R39" s="565"/>
      <c r="S39" s="565"/>
      <c r="T39" s="566"/>
      <c r="U39" s="566"/>
      <c r="V39" s="566"/>
      <c r="W39" s="566"/>
      <c r="X39" s="1759" t="str">
        <f>申告書記入イメージ!V92</f>
        <v/>
      </c>
      <c r="Y39" s="1759"/>
      <c r="Z39" s="1759" t="str">
        <f>申告書記入イメージ!Y92</f>
        <v/>
      </c>
      <c r="AA39" s="1759"/>
      <c r="AB39" s="1759" t="str">
        <f>申告書記入イメージ!AB92</f>
        <v/>
      </c>
      <c r="AC39" s="1759"/>
      <c r="AD39" s="1759" t="str">
        <f>申告書記入イメージ!AE92</f>
        <v/>
      </c>
      <c r="AE39" s="1759"/>
      <c r="AF39" s="1759" t="str">
        <f>申告書記入イメージ!AH92</f>
        <v/>
      </c>
      <c r="AG39" s="1759"/>
      <c r="AH39" s="1759" t="str">
        <f>申告書記入イメージ!AK92</f>
        <v/>
      </c>
      <c r="AI39" s="1759"/>
      <c r="AJ39" s="1759" t="str">
        <f>申告書記入イメージ!AN92</f>
        <v/>
      </c>
      <c r="AK39" s="1759"/>
      <c r="AL39" s="1759" t="str">
        <f>申告書記入イメージ!AQ92</f>
        <v/>
      </c>
      <c r="AM39" s="1759"/>
      <c r="AN39" s="1759" t="str">
        <f>申告書記入イメージ!AT92</f>
        <v/>
      </c>
      <c r="AO39" s="1759"/>
      <c r="AP39" s="546" t="s">
        <v>498</v>
      </c>
      <c r="AQ39" s="546"/>
      <c r="AR39" s="536"/>
      <c r="AS39" s="537"/>
      <c r="AT39" s="567"/>
      <c r="AU39" s="568"/>
      <c r="AV39" s="568"/>
      <c r="AW39" s="568"/>
      <c r="AX39" s="568"/>
      <c r="AY39" s="568"/>
      <c r="AZ39" s="568"/>
      <c r="BA39" s="568"/>
      <c r="BB39" s="568"/>
      <c r="BC39" s="568"/>
      <c r="BD39" s="568"/>
      <c r="BE39" s="568"/>
      <c r="BF39" s="568"/>
      <c r="BG39" s="569"/>
      <c r="BH39" s="570"/>
      <c r="BI39" s="571"/>
      <c r="BJ39" s="571"/>
      <c r="BK39" s="571"/>
      <c r="BL39" s="571"/>
      <c r="BM39" s="571"/>
      <c r="BN39" s="571"/>
      <c r="BO39" s="571"/>
      <c r="BP39" s="571"/>
      <c r="BQ39" s="571"/>
      <c r="BR39" s="571"/>
      <c r="BS39" s="571"/>
      <c r="BT39" s="571"/>
      <c r="BU39" s="571"/>
      <c r="BV39" s="571"/>
      <c r="BW39" s="571"/>
      <c r="BX39" s="571"/>
      <c r="BY39" s="571"/>
      <c r="BZ39" s="571"/>
      <c r="CA39" s="571"/>
      <c r="CB39" s="571"/>
      <c r="CC39" s="571"/>
      <c r="CD39" s="571"/>
      <c r="CE39" s="571"/>
      <c r="CF39" s="571"/>
      <c r="CG39" s="571"/>
      <c r="CH39" s="571"/>
      <c r="CI39" s="571"/>
      <c r="CJ39" s="571"/>
      <c r="CK39" s="572"/>
      <c r="CL39" s="503"/>
      <c r="CM39" s="503"/>
      <c r="CN39" s="1766"/>
      <c r="CO39" s="1766"/>
    </row>
    <row r="40" spans="1:93">
      <c r="A40" s="1754"/>
      <c r="B40" s="1755"/>
      <c r="C40" s="1755"/>
      <c r="D40" s="1777"/>
      <c r="E40" s="1778"/>
      <c r="F40" s="1786" t="s">
        <v>507</v>
      </c>
      <c r="G40" s="1786"/>
      <c r="H40" s="1786"/>
      <c r="I40" s="1786"/>
      <c r="J40" s="1786"/>
      <c r="K40" s="1786"/>
      <c r="L40" s="1786"/>
      <c r="M40" s="1786"/>
      <c r="N40" s="1786"/>
      <c r="O40" s="1787"/>
      <c r="P40" s="539" t="s">
        <v>536</v>
      </c>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t="s">
        <v>537</v>
      </c>
      <c r="AQ40" s="532"/>
      <c r="AR40" s="532"/>
      <c r="AS40" s="540"/>
      <c r="AT40" s="574"/>
      <c r="AU40" s="543"/>
      <c r="AV40" s="543"/>
      <c r="AW40" s="543"/>
      <c r="AX40" s="543"/>
      <c r="AY40" s="543"/>
      <c r="AZ40" s="543"/>
      <c r="BA40" s="543"/>
      <c r="BB40" s="543"/>
      <c r="BC40" s="543"/>
      <c r="BD40" s="543"/>
      <c r="BE40" s="543"/>
      <c r="BF40" s="543"/>
      <c r="BG40" s="543"/>
      <c r="BH40" s="539"/>
      <c r="BI40" s="543"/>
      <c r="BJ40" s="543"/>
      <c r="BK40" s="543"/>
      <c r="BL40" s="543"/>
      <c r="BM40" s="543"/>
      <c r="BN40" s="543"/>
      <c r="BO40" s="543"/>
      <c r="BP40" s="543"/>
      <c r="BQ40" s="543"/>
      <c r="BR40" s="543"/>
      <c r="BS40" s="543"/>
      <c r="BT40" s="543"/>
      <c r="BU40" s="543"/>
      <c r="BV40" s="543"/>
      <c r="BW40" s="543"/>
      <c r="BX40" s="543"/>
      <c r="BY40" s="543"/>
      <c r="BZ40" s="543"/>
      <c r="CA40" s="543"/>
      <c r="CB40" s="543"/>
      <c r="CC40" s="543"/>
      <c r="CD40" s="543"/>
      <c r="CE40" s="543"/>
      <c r="CF40" s="543"/>
      <c r="CG40" s="543"/>
      <c r="CH40" s="532"/>
      <c r="CI40" s="543"/>
      <c r="CJ40" s="543"/>
      <c r="CK40" s="544"/>
      <c r="CL40" s="503"/>
      <c r="CM40" s="503"/>
      <c r="CN40" s="1766"/>
      <c r="CO40" s="1766"/>
    </row>
    <row r="41" spans="1:93">
      <c r="A41" s="1754"/>
      <c r="B41" s="1755"/>
      <c r="C41" s="1755"/>
      <c r="D41" s="1777"/>
      <c r="E41" s="1778"/>
      <c r="F41" s="1781" t="s">
        <v>511</v>
      </c>
      <c r="G41" s="1781"/>
      <c r="H41" s="1781"/>
      <c r="I41" s="1781"/>
      <c r="J41" s="1781"/>
      <c r="K41" s="1781"/>
      <c r="L41" s="1781"/>
      <c r="M41" s="1781"/>
      <c r="N41" s="1781"/>
      <c r="O41" s="1782"/>
      <c r="P41" s="575"/>
      <c r="Q41" s="531"/>
      <c r="R41" s="531"/>
      <c r="S41" s="531"/>
      <c r="T41" s="576"/>
      <c r="U41" s="576"/>
      <c r="V41" s="576"/>
      <c r="W41" s="576"/>
      <c r="X41" s="1759" t="str">
        <f>申告書記入イメージ!V97</f>
        <v/>
      </c>
      <c r="Y41" s="1759"/>
      <c r="Z41" s="1759" t="str">
        <f>申告書記入イメージ!Y97</f>
        <v/>
      </c>
      <c r="AA41" s="1759"/>
      <c r="AB41" s="1759" t="str">
        <f>申告書記入イメージ!AB97</f>
        <v/>
      </c>
      <c r="AC41" s="1759"/>
      <c r="AD41" s="1759" t="str">
        <f>申告書記入イメージ!AE97</f>
        <v/>
      </c>
      <c r="AE41" s="1759"/>
      <c r="AF41" s="1759" t="str">
        <f>申告書記入イメージ!AH97</f>
        <v/>
      </c>
      <c r="AG41" s="1759"/>
      <c r="AH41" s="1759" t="str">
        <f>申告書記入イメージ!AK97</f>
        <v/>
      </c>
      <c r="AI41" s="1759"/>
      <c r="AJ41" s="1759" t="str">
        <f>申告書記入イメージ!AN97</f>
        <v/>
      </c>
      <c r="AK41" s="1759"/>
      <c r="AL41" s="1759" t="str">
        <f>申告書記入イメージ!AQ97</f>
        <v/>
      </c>
      <c r="AM41" s="1759"/>
      <c r="AN41" s="1759" t="str">
        <f>申告書記入イメージ!AT97</f>
        <v/>
      </c>
      <c r="AO41" s="1759"/>
      <c r="AP41" s="531" t="s">
        <v>498</v>
      </c>
      <c r="AQ41" s="531"/>
      <c r="AR41" s="531"/>
      <c r="AS41" s="538"/>
      <c r="AT41" s="1811"/>
      <c r="AU41" s="1812"/>
      <c r="AV41" s="1812"/>
      <c r="AW41" s="1812"/>
      <c r="AX41" s="1812"/>
      <c r="AY41" s="1812"/>
      <c r="AZ41" s="1812"/>
      <c r="BA41" s="1812"/>
      <c r="BB41" s="1812"/>
      <c r="BC41" s="1812"/>
      <c r="BD41" s="1812"/>
      <c r="BE41" s="1812"/>
      <c r="BF41" s="1812"/>
      <c r="BG41" s="1813"/>
      <c r="BH41" s="548"/>
      <c r="BI41" s="549"/>
      <c r="BJ41" s="549"/>
      <c r="BK41" s="549"/>
      <c r="BL41" s="549"/>
      <c r="BM41" s="549"/>
      <c r="BN41" s="549"/>
      <c r="BO41" s="549"/>
      <c r="BP41" s="1808"/>
      <c r="BQ41" s="1808"/>
      <c r="BR41" s="1808"/>
      <c r="BS41" s="1808"/>
      <c r="BT41" s="1808"/>
      <c r="BU41" s="1808"/>
      <c r="BV41" s="1808"/>
      <c r="BW41" s="1808"/>
      <c r="BX41" s="1808"/>
      <c r="BY41" s="1808"/>
      <c r="BZ41" s="1808"/>
      <c r="CA41" s="1808"/>
      <c r="CB41" s="1808"/>
      <c r="CC41" s="1808"/>
      <c r="CD41" s="1808"/>
      <c r="CE41" s="1808"/>
      <c r="CF41" s="1808"/>
      <c r="CG41" s="1808"/>
      <c r="CH41" s="549"/>
      <c r="CI41" s="549"/>
      <c r="CJ41" s="549"/>
      <c r="CK41" s="551"/>
      <c r="CL41" s="503"/>
      <c r="CM41" s="503"/>
      <c r="CN41" s="1766"/>
      <c r="CO41" s="1766"/>
    </row>
    <row r="42" spans="1:93">
      <c r="A42" s="1754"/>
      <c r="B42" s="1755"/>
      <c r="C42" s="1755"/>
      <c r="D42" s="1777"/>
      <c r="E42" s="1778"/>
      <c r="F42" s="1788" t="s">
        <v>43</v>
      </c>
      <c r="G42" s="1789"/>
      <c r="H42" s="1789"/>
      <c r="I42" s="1789"/>
      <c r="J42" s="1789"/>
      <c r="K42" s="1789"/>
      <c r="L42" s="1789"/>
      <c r="M42" s="1789"/>
      <c r="N42" s="1789"/>
      <c r="O42" s="1789"/>
      <c r="P42" s="553" t="s">
        <v>538</v>
      </c>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8" t="s">
        <v>539</v>
      </c>
      <c r="AQ42" s="577"/>
      <c r="AR42" s="577"/>
      <c r="AS42" s="577"/>
      <c r="AT42" s="579" t="s">
        <v>538</v>
      </c>
      <c r="AU42" s="580"/>
      <c r="AV42" s="580"/>
      <c r="AW42" s="580"/>
      <c r="AX42" s="581" t="s">
        <v>496</v>
      </c>
      <c r="AY42" s="580"/>
      <c r="AZ42" s="580"/>
      <c r="BA42" s="580"/>
      <c r="BB42" s="580"/>
      <c r="BC42" s="580"/>
      <c r="BD42" s="580"/>
      <c r="BE42" s="580"/>
      <c r="BF42" s="580"/>
      <c r="BG42" s="582"/>
      <c r="BH42" s="583" t="s">
        <v>538</v>
      </c>
      <c r="BI42" s="554"/>
      <c r="BJ42" s="554"/>
      <c r="BK42" s="554"/>
      <c r="BL42" s="554"/>
      <c r="BM42" s="554"/>
      <c r="BN42" s="554"/>
      <c r="BO42" s="554"/>
      <c r="BP42" s="554"/>
      <c r="BQ42" s="554"/>
      <c r="BR42" s="554"/>
      <c r="BS42" s="554"/>
      <c r="BT42" s="554"/>
      <c r="BU42" s="554"/>
      <c r="BV42" s="554"/>
      <c r="BW42" s="554"/>
      <c r="BX42" s="554"/>
      <c r="BY42" s="554"/>
      <c r="BZ42" s="554"/>
      <c r="CA42" s="554"/>
      <c r="CB42" s="554"/>
      <c r="CC42" s="554"/>
      <c r="CD42" s="554"/>
      <c r="CE42" s="554"/>
      <c r="CF42" s="554"/>
      <c r="CG42" s="554"/>
      <c r="CH42" s="584" t="s">
        <v>540</v>
      </c>
      <c r="CI42" s="543"/>
      <c r="CJ42" s="543"/>
      <c r="CK42" s="585"/>
      <c r="CL42" s="503"/>
      <c r="CM42" s="503"/>
      <c r="CN42" s="1766"/>
      <c r="CO42" s="1766"/>
    </row>
    <row r="43" spans="1:93">
      <c r="A43" s="1754"/>
      <c r="B43" s="1755"/>
      <c r="C43" s="1755"/>
      <c r="D43" s="1777"/>
      <c r="E43" s="1778"/>
      <c r="F43" s="1790"/>
      <c r="G43" s="1791"/>
      <c r="H43" s="1791"/>
      <c r="I43" s="1791"/>
      <c r="J43" s="1791"/>
      <c r="K43" s="1791"/>
      <c r="L43" s="1791"/>
      <c r="M43" s="1791"/>
      <c r="N43" s="1791"/>
      <c r="O43" s="1791"/>
      <c r="P43" s="560" t="s">
        <v>541</v>
      </c>
      <c r="Q43" s="561"/>
      <c r="R43" s="561"/>
      <c r="S43" s="561"/>
      <c r="T43" s="561"/>
      <c r="U43" s="561"/>
      <c r="V43" s="561"/>
      <c r="W43" s="561"/>
      <c r="X43" s="561"/>
      <c r="Y43" s="561"/>
      <c r="Z43" s="561"/>
      <c r="AA43" s="561"/>
      <c r="AB43" s="561"/>
      <c r="AC43" s="561"/>
      <c r="AD43" s="561"/>
      <c r="AE43" s="561"/>
      <c r="AF43" s="561"/>
      <c r="AG43" s="561"/>
      <c r="AH43" s="561"/>
      <c r="AI43" s="561"/>
      <c r="AJ43" s="561"/>
      <c r="AK43" s="561"/>
      <c r="AL43" s="561"/>
      <c r="AM43" s="561"/>
      <c r="AN43" s="561"/>
      <c r="AO43" s="561"/>
      <c r="AP43" s="561" t="s">
        <v>517</v>
      </c>
      <c r="AQ43" s="561"/>
      <c r="AR43" s="561"/>
      <c r="AS43" s="561"/>
      <c r="AT43" s="589"/>
      <c r="AU43" s="521"/>
      <c r="AV43" s="521"/>
      <c r="AW43" s="521"/>
      <c r="AX43" s="521"/>
      <c r="AY43" s="521"/>
      <c r="AZ43" s="521"/>
      <c r="BA43" s="521"/>
      <c r="BB43" s="521"/>
      <c r="BC43" s="521"/>
      <c r="BD43" s="521"/>
      <c r="BE43" s="521"/>
      <c r="BF43" s="521"/>
      <c r="BG43" s="610"/>
      <c r="BH43" s="589"/>
      <c r="BI43" s="521"/>
      <c r="BJ43" s="521"/>
      <c r="BK43" s="521"/>
      <c r="BL43" s="521"/>
      <c r="BM43" s="521"/>
      <c r="BN43" s="521"/>
      <c r="BO43" s="521"/>
      <c r="BP43" s="521"/>
      <c r="BQ43" s="521"/>
      <c r="BR43" s="521"/>
      <c r="BS43" s="521"/>
      <c r="BT43" s="521"/>
      <c r="BU43" s="521"/>
      <c r="BV43" s="521"/>
      <c r="BW43" s="521"/>
      <c r="BX43" s="521"/>
      <c r="BY43" s="521"/>
      <c r="BZ43" s="521"/>
      <c r="CA43" s="521"/>
      <c r="CB43" s="521"/>
      <c r="CC43" s="521"/>
      <c r="CD43" s="521"/>
      <c r="CE43" s="521"/>
      <c r="CF43" s="521"/>
      <c r="CG43" s="521"/>
      <c r="CH43" s="531"/>
      <c r="CI43" s="590" t="s">
        <v>28</v>
      </c>
      <c r="CJ43" s="531"/>
      <c r="CK43" s="591"/>
      <c r="CL43" s="503"/>
      <c r="CM43" s="503"/>
      <c r="CN43" s="1766"/>
      <c r="CO43" s="1766"/>
    </row>
    <row r="44" spans="1:93">
      <c r="A44" s="1797"/>
      <c r="B44" s="1798"/>
      <c r="C44" s="1798"/>
      <c r="D44" s="1803"/>
      <c r="E44" s="1804"/>
      <c r="F44" s="1809"/>
      <c r="G44" s="1810"/>
      <c r="H44" s="1810"/>
      <c r="I44" s="1810"/>
      <c r="J44" s="1810"/>
      <c r="K44" s="1810"/>
      <c r="L44" s="1810"/>
      <c r="M44" s="1810"/>
      <c r="N44" s="1810"/>
      <c r="O44" s="1810"/>
      <c r="P44" s="611" t="s">
        <v>542</v>
      </c>
      <c r="Q44" s="612"/>
      <c r="R44" s="612"/>
      <c r="S44" s="612"/>
      <c r="T44" s="612"/>
      <c r="U44" s="612"/>
      <c r="V44" s="612"/>
      <c r="W44" s="612"/>
      <c r="X44" s="1792" t="str">
        <f>申告書記入イメージ!V102</f>
        <v/>
      </c>
      <c r="Y44" s="1792"/>
      <c r="Z44" s="1792" t="str">
        <f>申告書記入イメージ!Y102</f>
        <v/>
      </c>
      <c r="AA44" s="1792"/>
      <c r="AB44" s="1792" t="str">
        <f>申告書記入イメージ!AB102</f>
        <v/>
      </c>
      <c r="AC44" s="1792"/>
      <c r="AD44" s="1792" t="str">
        <f>申告書記入イメージ!AE102</f>
        <v/>
      </c>
      <c r="AE44" s="1792"/>
      <c r="AF44" s="1792" t="str">
        <f>申告書記入イメージ!AH102</f>
        <v/>
      </c>
      <c r="AG44" s="1792"/>
      <c r="AH44" s="1792" t="str">
        <f>申告書記入イメージ!AK102</f>
        <v/>
      </c>
      <c r="AI44" s="1792"/>
      <c r="AJ44" s="1792" t="str">
        <f>申告書記入イメージ!AN102</f>
        <v/>
      </c>
      <c r="AK44" s="1792"/>
      <c r="AL44" s="1792" t="str">
        <f>申告書記入イメージ!AQ102</f>
        <v/>
      </c>
      <c r="AM44" s="1792"/>
      <c r="AN44" s="1792" t="str">
        <f>申告書記入イメージ!AT102</f>
        <v/>
      </c>
      <c r="AO44" s="1792"/>
      <c r="AP44" s="612"/>
      <c r="AQ44" s="612"/>
      <c r="AR44" s="612"/>
      <c r="AS44" s="612"/>
      <c r="AT44" s="1818" t="str">
        <f>IF(申告書記入イメージ!BB103="","",申告書記入イメージ!BB103)</f>
        <v/>
      </c>
      <c r="AU44" s="1819"/>
      <c r="AV44" s="1819"/>
      <c r="AW44" s="1819"/>
      <c r="AX44" s="1819"/>
      <c r="AY44" s="1819"/>
      <c r="AZ44" s="1819"/>
      <c r="BA44" s="1819"/>
      <c r="BB44" s="1819"/>
      <c r="BC44" s="1819"/>
      <c r="BD44" s="1819"/>
      <c r="BE44" s="1819"/>
      <c r="BF44" s="1819"/>
      <c r="BG44" s="1820"/>
      <c r="BH44" s="613"/>
      <c r="BI44" s="556"/>
      <c r="BJ44" s="556"/>
      <c r="BK44" s="557"/>
      <c r="BL44" s="1771" t="str">
        <f>申告書記入イメージ!BR102</f>
        <v/>
      </c>
      <c r="BM44" s="1771"/>
      <c r="BN44" s="1771" t="str">
        <f>申告書記入イメージ!BU102</f>
        <v/>
      </c>
      <c r="BO44" s="1771"/>
      <c r="BP44" s="1771" t="str">
        <f>申告書記入イメージ!BX102</f>
        <v/>
      </c>
      <c r="BQ44" s="1771"/>
      <c r="BR44" s="1771" t="str">
        <f>申告書記入イメージ!CA102</f>
        <v/>
      </c>
      <c r="BS44" s="1771"/>
      <c r="BT44" s="1771" t="str">
        <f>申告書記入イメージ!CD102</f>
        <v/>
      </c>
      <c r="BU44" s="1771"/>
      <c r="BV44" s="1771" t="str">
        <f>申告書記入イメージ!CG102</f>
        <v/>
      </c>
      <c r="BW44" s="1771"/>
      <c r="BX44" s="1771" t="str">
        <f>申告書記入イメージ!CJ102</f>
        <v/>
      </c>
      <c r="BY44" s="1771"/>
      <c r="BZ44" s="1771" t="str">
        <f>申告書記入イメージ!CM102</f>
        <v/>
      </c>
      <c r="CA44" s="1771"/>
      <c r="CB44" s="1771" t="str">
        <f>申告書記入イメージ!CP102</f>
        <v/>
      </c>
      <c r="CC44" s="1771"/>
      <c r="CD44" s="1771" t="str">
        <f>申告書記入イメージ!CS102</f>
        <v/>
      </c>
      <c r="CE44" s="1771"/>
      <c r="CF44" s="1771" t="str">
        <f>申告書記入イメージ!CV102</f>
        <v/>
      </c>
      <c r="CG44" s="1771"/>
      <c r="CH44" s="556"/>
      <c r="CI44" s="556"/>
      <c r="CJ44" s="556"/>
      <c r="CK44" s="614"/>
      <c r="CL44" s="503"/>
      <c r="CM44" s="503"/>
      <c r="CN44" s="1766"/>
      <c r="CO44" s="1766"/>
    </row>
    <row r="45" spans="1:93">
      <c r="A45" s="502"/>
      <c r="B45" s="502"/>
      <c r="C45" s="502"/>
      <c r="D45" s="511" t="s">
        <v>543</v>
      </c>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11" t="s">
        <v>544</v>
      </c>
      <c r="AC45" s="511"/>
      <c r="AD45" s="511"/>
      <c r="AE45" s="502"/>
      <c r="AF45" s="502"/>
      <c r="AG45" s="502"/>
      <c r="AH45" s="502"/>
      <c r="AI45" s="502"/>
      <c r="AJ45" s="502"/>
      <c r="AK45" s="502"/>
      <c r="AL45" s="502"/>
      <c r="AM45" s="502"/>
      <c r="AN45" s="502"/>
      <c r="AO45" s="502"/>
      <c r="AP45" s="502"/>
      <c r="AQ45" s="502"/>
      <c r="AR45" s="502"/>
      <c r="AS45" s="502"/>
      <c r="AT45" s="502"/>
      <c r="AU45" s="502"/>
      <c r="AV45" s="502"/>
      <c r="AW45" s="502"/>
      <c r="AX45" s="502"/>
      <c r="AY45" s="502"/>
      <c r="AZ45" s="502"/>
      <c r="BA45" s="502"/>
      <c r="BB45" s="502"/>
      <c r="BC45" s="502"/>
      <c r="BD45" s="502"/>
      <c r="BE45" s="502"/>
      <c r="BF45" s="502"/>
      <c r="BG45" s="502"/>
      <c r="BH45" s="502"/>
      <c r="BI45" s="502"/>
      <c r="BJ45" s="502"/>
      <c r="BK45" s="502"/>
      <c r="BL45" s="502"/>
      <c r="BM45" s="502"/>
      <c r="BN45" s="502"/>
      <c r="BO45" s="502"/>
      <c r="BP45" s="502"/>
      <c r="BQ45" s="502"/>
      <c r="BR45" s="502"/>
      <c r="BS45" s="502"/>
      <c r="BT45" s="502"/>
      <c r="BU45" s="502"/>
      <c r="BV45" s="502"/>
      <c r="BW45" s="502"/>
      <c r="BX45" s="502"/>
      <c r="BY45" s="502"/>
      <c r="BZ45" s="502"/>
      <c r="CA45" s="502"/>
      <c r="CB45" s="502"/>
      <c r="CC45" s="502"/>
      <c r="CD45" s="502"/>
      <c r="CE45" s="502"/>
      <c r="CF45" s="502"/>
      <c r="CG45" s="502"/>
      <c r="CH45" s="502"/>
      <c r="CI45" s="502"/>
      <c r="CJ45" s="502"/>
      <c r="CK45" s="502"/>
      <c r="CL45" s="503"/>
      <c r="CM45" s="503"/>
      <c r="CN45" s="1766"/>
      <c r="CO45" s="1766"/>
    </row>
    <row r="46" spans="1:93">
      <c r="A46" s="502"/>
      <c r="B46" s="502"/>
      <c r="C46" s="502"/>
      <c r="D46" s="1814"/>
      <c r="E46" s="1815"/>
      <c r="F46" s="1815"/>
      <c r="G46" s="1815"/>
      <c r="H46" s="1815"/>
      <c r="I46" s="1816"/>
      <c r="J46" s="1817" t="s">
        <v>545</v>
      </c>
      <c r="K46" s="1817"/>
      <c r="L46" s="1745"/>
      <c r="M46" s="1746"/>
      <c r="N46" s="1746"/>
      <c r="O46" s="1746"/>
      <c r="P46" s="1746"/>
      <c r="Q46" s="1746"/>
      <c r="R46" s="1746"/>
      <c r="S46" s="1747"/>
      <c r="T46" s="502" t="s">
        <v>546</v>
      </c>
      <c r="U46" s="502"/>
      <c r="V46" s="502"/>
      <c r="W46" s="502"/>
      <c r="X46" s="502"/>
      <c r="Y46" s="502"/>
      <c r="Z46" s="502"/>
      <c r="AA46" s="502"/>
      <c r="AB46" s="615"/>
      <c r="AC46" s="616"/>
      <c r="AD46" s="616"/>
      <c r="AE46" s="616"/>
      <c r="AF46" s="616"/>
      <c r="AG46" s="616"/>
      <c r="AH46" s="616"/>
      <c r="AI46" s="616"/>
      <c r="AJ46" s="616"/>
      <c r="AK46" s="616"/>
      <c r="AL46" s="1746"/>
      <c r="AM46" s="1747"/>
      <c r="AN46" s="617" t="s">
        <v>547</v>
      </c>
      <c r="AO46" s="617"/>
      <c r="AP46" s="1745"/>
      <c r="AQ46" s="1746"/>
      <c r="AR46" s="1746"/>
      <c r="AS46" s="1746"/>
      <c r="AT46" s="1746"/>
      <c r="AU46" s="1746"/>
      <c r="AV46" s="1746"/>
      <c r="AW46" s="1747"/>
      <c r="AX46" s="1817" t="s">
        <v>547</v>
      </c>
      <c r="AY46" s="1817"/>
      <c r="AZ46" s="1745"/>
      <c r="BA46" s="1746"/>
      <c r="BB46" s="1746"/>
      <c r="BC46" s="1746"/>
      <c r="BD46" s="1746"/>
      <c r="BE46" s="1746"/>
      <c r="BF46" s="1746"/>
      <c r="BG46" s="1747"/>
      <c r="BH46" s="502" t="s">
        <v>548</v>
      </c>
      <c r="BI46" s="502"/>
      <c r="BJ46" s="502"/>
      <c r="BK46" s="502"/>
      <c r="BL46" s="502"/>
      <c r="BM46" s="502"/>
      <c r="BN46" s="618" t="s">
        <v>549</v>
      </c>
      <c r="BO46" s="502"/>
      <c r="BP46" s="618"/>
      <c r="BQ46" s="502"/>
      <c r="BR46" s="502"/>
      <c r="BS46" s="502"/>
      <c r="BT46" s="502"/>
      <c r="BU46" s="502"/>
      <c r="BV46" s="502"/>
      <c r="BW46" s="502"/>
      <c r="BX46" s="502"/>
      <c r="BY46" s="502"/>
      <c r="BZ46" s="502"/>
      <c r="CA46" s="502"/>
      <c r="CB46" s="502"/>
      <c r="CC46" s="502"/>
      <c r="CD46" s="502"/>
      <c r="CE46" s="502"/>
      <c r="CF46" s="1745" t="str">
        <f>IF(申告書記入イメージ!CV109=0,"",申告書記入イメージ!CV109)</f>
        <v/>
      </c>
      <c r="CG46" s="1747"/>
      <c r="CH46" s="502" t="s">
        <v>550</v>
      </c>
      <c r="CI46" s="502"/>
      <c r="CJ46" s="502"/>
      <c r="CK46" s="502"/>
      <c r="CL46" s="503"/>
      <c r="CM46" s="503"/>
      <c r="CN46" s="1766"/>
      <c r="CO46" s="1766"/>
    </row>
    <row r="47" spans="1:93" ht="12.75" customHeight="1">
      <c r="A47" s="502"/>
      <c r="B47" s="502"/>
      <c r="C47" s="502"/>
      <c r="D47" s="502"/>
      <c r="E47" s="511" t="s">
        <v>551</v>
      </c>
      <c r="F47" s="502"/>
      <c r="G47" s="502"/>
      <c r="H47" s="502"/>
      <c r="I47" s="502"/>
      <c r="J47" s="502"/>
      <c r="K47" s="502"/>
      <c r="L47" s="502"/>
      <c r="M47" s="502"/>
      <c r="N47" s="511" t="s">
        <v>552</v>
      </c>
      <c r="O47" s="502"/>
      <c r="P47" s="502"/>
      <c r="Q47" s="502"/>
      <c r="R47" s="502"/>
      <c r="S47" s="502"/>
      <c r="T47" s="502"/>
      <c r="U47" s="502"/>
      <c r="V47" s="502"/>
      <c r="W47" s="511" t="s">
        <v>553</v>
      </c>
      <c r="X47" s="502"/>
      <c r="Y47" s="502"/>
      <c r="Z47" s="502"/>
      <c r="AA47" s="502"/>
      <c r="AB47" s="502"/>
      <c r="AC47" s="502"/>
      <c r="AD47" s="502"/>
      <c r="AE47" s="502"/>
      <c r="AF47" s="502"/>
      <c r="AG47" s="502"/>
      <c r="AH47" s="511" t="s">
        <v>554</v>
      </c>
      <c r="AI47" s="502"/>
      <c r="AJ47" s="502"/>
      <c r="AK47" s="502"/>
      <c r="AL47" s="502"/>
      <c r="AM47" s="502"/>
      <c r="AN47" s="502"/>
      <c r="AO47" s="502"/>
      <c r="AP47" s="502"/>
      <c r="AQ47" s="511" t="s">
        <v>555</v>
      </c>
      <c r="AR47" s="502"/>
      <c r="AS47" s="502"/>
      <c r="AT47" s="502"/>
      <c r="AU47" s="502"/>
      <c r="AV47" s="502"/>
      <c r="AW47" s="502"/>
      <c r="AX47" s="502"/>
      <c r="AY47" s="502"/>
      <c r="AZ47" s="502"/>
      <c r="BA47" s="502"/>
      <c r="BB47" s="502"/>
      <c r="BC47" s="502"/>
      <c r="BD47" s="502"/>
      <c r="BE47" s="502"/>
      <c r="BF47" s="502"/>
      <c r="BG47" s="502"/>
      <c r="BH47" s="502"/>
      <c r="BI47" s="502"/>
      <c r="BJ47" s="502"/>
      <c r="BK47" s="502"/>
      <c r="BL47" s="502"/>
      <c r="BM47" s="502"/>
      <c r="BN47" s="502"/>
      <c r="BO47" s="502"/>
      <c r="BP47" s="502"/>
      <c r="BQ47" s="502"/>
      <c r="BR47" s="502"/>
      <c r="BS47" s="502"/>
      <c r="BT47" s="502"/>
      <c r="BU47" s="502"/>
      <c r="BV47" s="502"/>
      <c r="BW47" s="502"/>
      <c r="BX47" s="502"/>
      <c r="BY47" s="502"/>
      <c r="BZ47" s="502"/>
      <c r="CA47" s="502"/>
      <c r="CB47" s="502"/>
      <c r="CC47" s="502"/>
      <c r="CD47" s="502"/>
      <c r="CE47" s="502"/>
      <c r="CF47" s="502"/>
      <c r="CG47" s="502"/>
      <c r="CH47" s="502"/>
      <c r="CI47" s="502"/>
      <c r="CJ47" s="502"/>
      <c r="CK47" s="502"/>
      <c r="CL47" s="503"/>
      <c r="CM47" s="503"/>
      <c r="CN47" s="1766"/>
      <c r="CO47" s="1766"/>
    </row>
    <row r="48" spans="1:93" ht="14.25">
      <c r="A48" s="502"/>
      <c r="B48" s="502"/>
      <c r="C48" s="502"/>
      <c r="D48" s="502"/>
      <c r="E48" s="1745"/>
      <c r="F48" s="1746"/>
      <c r="G48" s="1747"/>
      <c r="H48" s="511" t="s">
        <v>556</v>
      </c>
      <c r="I48" s="502"/>
      <c r="J48" s="502"/>
      <c r="K48" s="502"/>
      <c r="L48" s="1745"/>
      <c r="M48" s="1746"/>
      <c r="N48" s="1747"/>
      <c r="O48" s="511" t="s">
        <v>557</v>
      </c>
      <c r="P48" s="502"/>
      <c r="Q48" s="502"/>
      <c r="R48" s="502"/>
      <c r="S48" s="502"/>
      <c r="T48" s="502"/>
      <c r="U48" s="502"/>
      <c r="V48" s="1745"/>
      <c r="W48" s="1746"/>
      <c r="X48" s="1747"/>
      <c r="Y48" s="511" t="s">
        <v>558</v>
      </c>
      <c r="Z48" s="502"/>
      <c r="AA48" s="502"/>
      <c r="AB48" s="502"/>
      <c r="AC48" s="502"/>
      <c r="AD48" s="502"/>
      <c r="AE48" s="502"/>
      <c r="AF48" s="502"/>
      <c r="AG48" s="502"/>
      <c r="AH48" s="1745"/>
      <c r="AI48" s="1746"/>
      <c r="AJ48" s="1747"/>
      <c r="AK48" s="511" t="s">
        <v>559</v>
      </c>
      <c r="AL48" s="502"/>
      <c r="AM48" s="502"/>
      <c r="AN48" s="502"/>
      <c r="AO48" s="502"/>
      <c r="AP48" s="1821"/>
      <c r="AQ48" s="1822"/>
      <c r="AR48" s="1822"/>
      <c r="AS48" s="1822"/>
      <c r="AT48" s="1822"/>
      <c r="AU48" s="1822"/>
      <c r="AV48" s="1822"/>
      <c r="AW48" s="1822"/>
      <c r="AX48" s="1822"/>
      <c r="AY48" s="1822" t="str">
        <f>IF(申告書記入イメージ!BH114=0,"",申告書記入イメージ!BH114)</f>
        <v/>
      </c>
      <c r="AZ48" s="1822"/>
      <c r="BA48" s="1822"/>
      <c r="BB48" s="1822" t="str">
        <f>IF(申告書記入イメージ!BK114=0,"",申告書記入イメージ!BK114)</f>
        <v/>
      </c>
      <c r="BC48" s="1822"/>
      <c r="BD48" s="1822"/>
      <c r="BE48" s="1822" t="str">
        <f>IF(申告書記入イメージ!BN114=0,"",申告書記入イメージ!BN114)</f>
        <v/>
      </c>
      <c r="BF48" s="1822"/>
      <c r="BG48" s="1822"/>
      <c r="BH48" s="1822" t="str">
        <f>IF(申告書記入イメージ!BQ114=0,"",申告書記入イメージ!BQ114)</f>
        <v/>
      </c>
      <c r="BI48" s="1822"/>
      <c r="BJ48" s="1822"/>
      <c r="BK48" s="1822" t="str">
        <f>IF(申告書記入イメージ!BT114=0,"",申告書記入イメージ!BT114)</f>
        <v/>
      </c>
      <c r="BL48" s="1822"/>
      <c r="BM48" s="1822"/>
      <c r="BN48" s="1822" t="str">
        <f>IF(申告書記入イメージ!BW114=0,"",申告書記入イメージ!BW114)</f>
        <v/>
      </c>
      <c r="BO48" s="1822"/>
      <c r="BP48" s="1822"/>
      <c r="BQ48" s="1822" t="str">
        <f>IF(申告書記入イメージ!BZ114=0,"",申告書記入イメージ!BZ114)</f>
        <v/>
      </c>
      <c r="BR48" s="1822"/>
      <c r="BS48" s="1822"/>
      <c r="BT48" s="1822" t="str">
        <f>IF(申告書記入イメージ!CC114=0,"",申告書記入イメージ!CC114)</f>
        <v/>
      </c>
      <c r="BU48" s="1822"/>
      <c r="BV48" s="1822"/>
      <c r="BW48" s="1822" t="str">
        <f>IF(申告書記入イメージ!CF114=0,"",申告書記入イメージ!CF114)</f>
        <v/>
      </c>
      <c r="BX48" s="1822"/>
      <c r="BY48" s="1822"/>
      <c r="BZ48" s="1822" t="str">
        <f>IF(申告書記入イメージ!CI114=0,"",申告書記入イメージ!CI114)</f>
        <v/>
      </c>
      <c r="CA48" s="1822"/>
      <c r="CB48" s="1822"/>
      <c r="CC48" s="1822" t="str">
        <f>IF(申告書記入イメージ!CL114=0,"",申告書記入イメージ!CL114)</f>
        <v/>
      </c>
      <c r="CD48" s="1822"/>
      <c r="CE48" s="1822"/>
      <c r="CF48" s="1822" t="str">
        <f>IF(申告書記入イメージ!CO114=0,"",申告書記入イメージ!CO114)</f>
        <v/>
      </c>
      <c r="CG48" s="1822"/>
      <c r="CH48" s="1822"/>
      <c r="CI48" s="1822" t="str">
        <f>IF(申告書記入イメージ!CR114=0,"",申告書記入イメージ!CR114)</f>
        <v/>
      </c>
      <c r="CJ48" s="1822"/>
      <c r="CK48" s="1822"/>
      <c r="CL48" s="503"/>
      <c r="CM48" s="503"/>
      <c r="CN48" s="1766"/>
      <c r="CO48" s="1766"/>
    </row>
    <row r="49" spans="1:93">
      <c r="A49" s="502"/>
      <c r="B49" s="502"/>
      <c r="C49" s="502"/>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2"/>
      <c r="AJ49" s="502"/>
      <c r="AK49" s="502"/>
      <c r="AL49" s="502"/>
      <c r="AM49" s="502"/>
      <c r="AN49" s="502"/>
      <c r="AO49" s="502"/>
      <c r="AP49" s="502"/>
      <c r="AQ49" s="502"/>
      <c r="AR49" s="502"/>
      <c r="AS49" s="502"/>
      <c r="AT49" s="502"/>
      <c r="AU49" s="502"/>
      <c r="AV49" s="519" t="s">
        <v>560</v>
      </c>
      <c r="AW49" s="502"/>
      <c r="AX49" s="502"/>
      <c r="AY49" s="502"/>
      <c r="AZ49" s="502"/>
      <c r="BA49" s="502"/>
      <c r="BB49" s="502"/>
      <c r="BC49" s="502"/>
      <c r="BD49" s="502"/>
      <c r="BE49" s="502"/>
      <c r="BF49" s="502"/>
      <c r="BG49" s="502"/>
      <c r="BH49" s="502"/>
      <c r="BI49" s="502"/>
      <c r="BJ49" s="502"/>
      <c r="BK49" s="502"/>
      <c r="BL49" s="502"/>
      <c r="BM49" s="502"/>
      <c r="BN49" s="502"/>
      <c r="BO49" s="502"/>
      <c r="BP49" s="502"/>
      <c r="BQ49" s="502"/>
      <c r="BR49" s="502"/>
      <c r="BS49" s="502"/>
      <c r="BT49" s="502"/>
      <c r="BU49" s="502"/>
      <c r="BV49" s="502"/>
      <c r="BW49" s="502"/>
      <c r="BX49" s="502"/>
      <c r="BY49" s="502"/>
      <c r="BZ49" s="502"/>
      <c r="CA49" s="502"/>
      <c r="CB49" s="502"/>
      <c r="CC49" s="502"/>
      <c r="CD49" s="502"/>
      <c r="CE49" s="502"/>
      <c r="CF49" s="502"/>
      <c r="CG49" s="502"/>
      <c r="CH49" s="502"/>
      <c r="CI49" s="502"/>
      <c r="CJ49" s="502"/>
      <c r="CK49" s="502"/>
      <c r="CL49" s="503"/>
      <c r="CM49" s="503"/>
      <c r="CN49" s="1766"/>
      <c r="CO49" s="1766"/>
    </row>
    <row r="50" spans="1:93">
      <c r="A50" s="596"/>
      <c r="B50" s="619" t="s">
        <v>561</v>
      </c>
      <c r="C50" s="619"/>
      <c r="D50" s="619"/>
      <c r="E50" s="597"/>
      <c r="F50" s="597"/>
      <c r="G50" s="597"/>
      <c r="H50" s="597"/>
      <c r="I50" s="597"/>
      <c r="J50" s="597"/>
      <c r="K50" s="620"/>
      <c r="L50" s="620"/>
      <c r="M50" s="620"/>
      <c r="N50" s="620"/>
      <c r="O50" s="620"/>
      <c r="P50" s="620"/>
      <c r="Q50" s="620"/>
      <c r="R50" s="620"/>
      <c r="S50" s="620"/>
      <c r="T50" s="621"/>
      <c r="U50" s="1823" t="str">
        <f>IF(申告書記入イメージ!AF121=0,"",申告書記入イメージ!AF121)</f>
        <v/>
      </c>
      <c r="V50" s="1824"/>
      <c r="W50" s="1824"/>
      <c r="X50" s="1824"/>
      <c r="Y50" s="1824"/>
      <c r="Z50" s="1824"/>
      <c r="AA50" s="1824"/>
      <c r="AB50" s="1824"/>
      <c r="AC50" s="1824"/>
      <c r="AD50" s="1824"/>
      <c r="AE50" s="1824"/>
      <c r="AF50" s="1824"/>
      <c r="AG50" s="1824"/>
      <c r="AH50" s="1824"/>
      <c r="AI50" s="1824"/>
      <c r="AJ50" s="1824"/>
      <c r="AK50" s="1824"/>
      <c r="AL50" s="1824"/>
      <c r="AM50" s="1825" t="s">
        <v>28</v>
      </c>
      <c r="AN50" s="1826"/>
      <c r="AO50" s="502"/>
      <c r="AP50" s="502"/>
      <c r="AQ50" s="502"/>
      <c r="AR50" s="502"/>
      <c r="AS50" s="502"/>
      <c r="AT50" s="502"/>
      <c r="AU50" s="502"/>
      <c r="AV50" s="502"/>
      <c r="AW50" s="502"/>
      <c r="AX50" s="502"/>
      <c r="AY50" s="622" t="s">
        <v>562</v>
      </c>
      <c r="AZ50" s="597"/>
      <c r="BA50" s="597"/>
      <c r="BB50" s="597"/>
      <c r="BC50" s="597"/>
      <c r="BD50" s="597"/>
      <c r="BE50" s="597"/>
      <c r="BF50" s="597"/>
      <c r="BG50" s="597"/>
      <c r="BH50" s="597"/>
      <c r="BI50" s="597"/>
      <c r="BJ50" s="597"/>
      <c r="BK50" s="597"/>
      <c r="BL50" s="597"/>
      <c r="BM50" s="597"/>
      <c r="BN50" s="597"/>
      <c r="BO50" s="623"/>
      <c r="BP50" s="524"/>
      <c r="BQ50" s="524"/>
      <c r="BR50" s="524"/>
      <c r="BS50" s="524"/>
      <c r="BT50" s="524"/>
      <c r="BU50" s="524"/>
      <c r="BV50" s="524"/>
      <c r="BW50" s="524"/>
      <c r="BX50" s="524"/>
      <c r="BY50" s="524"/>
      <c r="BZ50" s="524"/>
      <c r="CA50" s="524"/>
      <c r="CB50" s="524"/>
      <c r="CC50" s="524"/>
      <c r="CD50" s="524"/>
      <c r="CE50" s="524"/>
      <c r="CF50" s="524"/>
      <c r="CG50" s="524"/>
      <c r="CH50" s="524" t="s">
        <v>28</v>
      </c>
      <c r="CI50" s="524"/>
      <c r="CJ50" s="524"/>
      <c r="CK50" s="624"/>
      <c r="CL50" s="503"/>
      <c r="CM50" s="503"/>
      <c r="CN50" s="1766"/>
      <c r="CO50" s="1766"/>
    </row>
    <row r="51" spans="1:93">
      <c r="A51" s="623"/>
      <c r="B51" s="524"/>
      <c r="C51" s="524"/>
      <c r="D51" s="524"/>
      <c r="E51" s="524"/>
      <c r="F51" s="625" t="s">
        <v>563</v>
      </c>
      <c r="G51" s="626"/>
      <c r="H51" s="626"/>
      <c r="I51" s="626"/>
      <c r="J51" s="627"/>
      <c r="K51" s="519" t="s">
        <v>564</v>
      </c>
      <c r="L51" s="502"/>
      <c r="M51" s="502"/>
      <c r="N51" s="502"/>
      <c r="O51" s="502"/>
      <c r="P51" s="502"/>
      <c r="Q51" s="502"/>
      <c r="R51" s="502"/>
      <c r="S51" s="502"/>
      <c r="T51" s="502"/>
      <c r="U51" s="628" t="s">
        <v>534</v>
      </c>
      <c r="V51" s="524"/>
      <c r="W51" s="629"/>
      <c r="X51" s="524"/>
      <c r="Y51" s="630"/>
      <c r="Z51" s="631" t="s">
        <v>565</v>
      </c>
      <c r="AA51" s="626"/>
      <c r="AB51" s="626"/>
      <c r="AC51" s="626"/>
      <c r="AD51" s="626"/>
      <c r="AE51" s="626"/>
      <c r="AF51" s="626"/>
      <c r="AG51" s="626"/>
      <c r="AH51" s="626"/>
      <c r="AI51" s="626"/>
      <c r="AJ51" s="632" t="s">
        <v>566</v>
      </c>
      <c r="AK51" s="597"/>
      <c r="AL51" s="597"/>
      <c r="AM51" s="597"/>
      <c r="AN51" s="597"/>
      <c r="AO51" s="597"/>
      <c r="AP51" s="1827" t="s">
        <v>567</v>
      </c>
      <c r="AQ51" s="1828"/>
      <c r="AR51" s="1828"/>
      <c r="AS51" s="1828"/>
      <c r="AT51" s="1828"/>
      <c r="AU51" s="1828"/>
      <c r="AV51" s="1829"/>
      <c r="AW51" s="502"/>
      <c r="AX51" s="502"/>
      <c r="AY51" s="633" t="s">
        <v>568</v>
      </c>
      <c r="AZ51" s="626"/>
      <c r="BA51" s="626"/>
      <c r="BB51" s="626"/>
      <c r="BC51" s="626"/>
      <c r="BD51" s="626"/>
      <c r="BE51" s="626"/>
      <c r="BF51" s="626"/>
      <c r="BG51" s="626"/>
      <c r="BH51" s="626"/>
      <c r="BI51" s="626"/>
      <c r="BJ51" s="626"/>
      <c r="BK51" s="626"/>
      <c r="BL51" s="626"/>
      <c r="BM51" s="626"/>
      <c r="BN51" s="634"/>
      <c r="BO51" s="635"/>
      <c r="BP51" s="626"/>
      <c r="BQ51" s="626"/>
      <c r="BR51" s="626"/>
      <c r="BS51" s="626"/>
      <c r="BT51" s="626"/>
      <c r="BU51" s="626"/>
      <c r="BV51" s="626"/>
      <c r="BW51" s="626"/>
      <c r="BX51" s="626"/>
      <c r="BY51" s="626"/>
      <c r="BZ51" s="626"/>
      <c r="CA51" s="626"/>
      <c r="CB51" s="626"/>
      <c r="CC51" s="626"/>
      <c r="CD51" s="626"/>
      <c r="CE51" s="626"/>
      <c r="CF51" s="626"/>
      <c r="CG51" s="626"/>
      <c r="CH51" s="626"/>
      <c r="CI51" s="626"/>
      <c r="CJ51" s="626"/>
      <c r="CK51" s="634"/>
      <c r="CL51" s="503"/>
      <c r="CM51" s="503"/>
      <c r="CN51" s="1766"/>
      <c r="CO51" s="1766"/>
    </row>
    <row r="52" spans="1:93" ht="15.75" customHeight="1">
      <c r="A52" s="636"/>
      <c r="B52" s="637" t="s">
        <v>569</v>
      </c>
      <c r="C52" s="521"/>
      <c r="D52" s="521"/>
      <c r="E52" s="521"/>
      <c r="F52" s="638" t="s">
        <v>66</v>
      </c>
      <c r="G52" s="556"/>
      <c r="H52" s="556"/>
      <c r="I52" s="556"/>
      <c r="J52" s="639"/>
      <c r="K52" s="1834" t="str">
        <f>IF(申告書記入イメージ!N128=0,"",申告書記入イメージ!N128)</f>
        <v/>
      </c>
      <c r="L52" s="1835"/>
      <c r="M52" s="1835"/>
      <c r="N52" s="1835"/>
      <c r="O52" s="1835"/>
      <c r="P52" s="1835"/>
      <c r="Q52" s="1835"/>
      <c r="R52" s="1835"/>
      <c r="S52" s="519" t="s">
        <v>28</v>
      </c>
      <c r="T52" s="502"/>
      <c r="U52" s="640" t="s">
        <v>570</v>
      </c>
      <c r="V52" s="641"/>
      <c r="W52" s="641"/>
      <c r="X52" s="521"/>
      <c r="Y52" s="521"/>
      <c r="Z52" s="1836">
        <f>申告書記入イメージ!AL128</f>
        <v>0</v>
      </c>
      <c r="AA52" s="1837"/>
      <c r="AB52" s="1837"/>
      <c r="AC52" s="1837"/>
      <c r="AD52" s="1837"/>
      <c r="AE52" s="1837"/>
      <c r="AF52" s="1837"/>
      <c r="AG52" s="1837"/>
      <c r="AH52" s="521" t="s">
        <v>28</v>
      </c>
      <c r="AI52" s="521"/>
      <c r="AJ52" s="642" t="s">
        <v>341</v>
      </c>
      <c r="AK52" s="641"/>
      <c r="AL52" s="521"/>
      <c r="AM52" s="521"/>
      <c r="AN52" s="521"/>
      <c r="AO52" s="521"/>
      <c r="AP52" s="1830"/>
      <c r="AQ52" s="1830"/>
      <c r="AR52" s="1830"/>
      <c r="AS52" s="1830"/>
      <c r="AT52" s="1830"/>
      <c r="AU52" s="1830"/>
      <c r="AV52" s="1831"/>
      <c r="AW52" s="502"/>
      <c r="AX52" s="502"/>
      <c r="AY52" s="643" t="s">
        <v>571</v>
      </c>
      <c r="AZ52" s="521"/>
      <c r="BA52" s="521"/>
      <c r="BB52" s="521"/>
      <c r="BC52" s="521"/>
      <c r="BD52" s="521"/>
      <c r="BE52" s="521"/>
      <c r="BF52" s="521"/>
      <c r="BG52" s="521"/>
      <c r="BH52" s="521"/>
      <c r="BI52" s="521"/>
      <c r="BJ52" s="521"/>
      <c r="BK52" s="521"/>
      <c r="BL52" s="521"/>
      <c r="BM52" s="521"/>
      <c r="BN52" s="644"/>
      <c r="BO52" s="645"/>
      <c r="BP52" s="521"/>
      <c r="BQ52" s="521"/>
      <c r="BR52" s="521"/>
      <c r="BS52" s="521"/>
      <c r="BT52" s="521"/>
      <c r="BU52" s="521"/>
      <c r="BV52" s="521"/>
      <c r="BW52" s="521"/>
      <c r="BX52" s="521"/>
      <c r="BY52" s="521"/>
      <c r="BZ52" s="521"/>
      <c r="CA52" s="521"/>
      <c r="CB52" s="521"/>
      <c r="CC52" s="521"/>
      <c r="CD52" s="521"/>
      <c r="CE52" s="521"/>
      <c r="CF52" s="521"/>
      <c r="CG52" s="521"/>
      <c r="CH52" s="521" t="s">
        <v>269</v>
      </c>
      <c r="CI52" s="521"/>
      <c r="CJ52" s="521"/>
      <c r="CK52" s="644"/>
      <c r="CL52" s="503"/>
      <c r="CM52" s="503"/>
      <c r="CN52" s="1766"/>
      <c r="CO52" s="1766"/>
    </row>
    <row r="53" spans="1:93" ht="15" customHeight="1">
      <c r="A53" s="640" t="s">
        <v>572</v>
      </c>
      <c r="B53" s="521"/>
      <c r="C53" s="521"/>
      <c r="D53" s="521"/>
      <c r="E53" s="521"/>
      <c r="F53" s="631" t="s">
        <v>573</v>
      </c>
      <c r="G53" s="626"/>
      <c r="H53" s="626"/>
      <c r="I53" s="626"/>
      <c r="J53" s="646"/>
      <c r="K53" s="647" t="s">
        <v>574</v>
      </c>
      <c r="L53" s="648"/>
      <c r="M53" s="648"/>
      <c r="N53" s="648"/>
      <c r="O53" s="648"/>
      <c r="P53" s="648"/>
      <c r="Q53" s="648"/>
      <c r="R53" s="648"/>
      <c r="S53" s="648"/>
      <c r="T53" s="648"/>
      <c r="U53" s="648"/>
      <c r="V53" s="648"/>
      <c r="W53" s="648"/>
      <c r="X53" s="648"/>
      <c r="Y53" s="648"/>
      <c r="Z53" s="554"/>
      <c r="AA53" s="554"/>
      <c r="AB53" s="554"/>
      <c r="AC53" s="554"/>
      <c r="AD53" s="554"/>
      <c r="AE53" s="554"/>
      <c r="AF53" s="649" t="s">
        <v>575</v>
      </c>
      <c r="AG53" s="554"/>
      <c r="AH53" s="554"/>
      <c r="AI53" s="554"/>
      <c r="AJ53" s="650"/>
      <c r="AK53" s="521"/>
      <c r="AL53" s="1745" t="str">
        <f>IF(申告書記入イメージ!AY128=0,"",申告書記入イメージ!AY128)</f>
        <v/>
      </c>
      <c r="AM53" s="1746"/>
      <c r="AN53" s="1747"/>
      <c r="AO53" s="521"/>
      <c r="AP53" s="1830"/>
      <c r="AQ53" s="1830"/>
      <c r="AR53" s="1830"/>
      <c r="AS53" s="1830"/>
      <c r="AT53" s="1830"/>
      <c r="AU53" s="1830"/>
      <c r="AV53" s="1831"/>
      <c r="AW53" s="502"/>
      <c r="AX53" s="502"/>
      <c r="AY53" s="651" t="s">
        <v>576</v>
      </c>
      <c r="AZ53" s="652"/>
      <c r="BA53" s="652"/>
      <c r="BB53" s="652"/>
      <c r="BC53" s="652"/>
      <c r="BD53" s="652"/>
      <c r="BE53" s="652"/>
      <c r="BF53" s="652"/>
      <c r="BG53" s="652"/>
      <c r="BH53" s="652"/>
      <c r="BI53" s="652"/>
      <c r="BJ53" s="652"/>
      <c r="BK53" s="652"/>
      <c r="BL53" s="652"/>
      <c r="BM53" s="652"/>
      <c r="BN53" s="652"/>
      <c r="BO53" s="1838"/>
      <c r="BP53" s="1839"/>
      <c r="BQ53" s="1839"/>
      <c r="BR53" s="1839"/>
      <c r="BS53" s="1839"/>
      <c r="BT53" s="1839"/>
      <c r="BU53" s="1839"/>
      <c r="BV53" s="1839"/>
      <c r="BW53" s="1839"/>
      <c r="BX53" s="1839"/>
      <c r="BY53" s="1839"/>
      <c r="BZ53" s="1839"/>
      <c r="CA53" s="1839"/>
      <c r="CB53" s="1839"/>
      <c r="CC53" s="1839"/>
      <c r="CD53" s="1839"/>
      <c r="CE53" s="1839"/>
      <c r="CF53" s="1839"/>
      <c r="CG53" s="1840"/>
      <c r="CH53" s="653" t="s">
        <v>577</v>
      </c>
      <c r="CI53" s="654"/>
      <c r="CJ53" s="654"/>
      <c r="CK53" s="655"/>
      <c r="CL53" s="503"/>
      <c r="CM53" s="503"/>
      <c r="CN53" s="1766"/>
      <c r="CO53" s="1766"/>
    </row>
    <row r="54" spans="1:93" ht="18.75" customHeight="1">
      <c r="A54" s="636"/>
      <c r="B54" s="521"/>
      <c r="C54" s="521"/>
      <c r="D54" s="521"/>
      <c r="E54" s="521"/>
      <c r="F54" s="656" t="s">
        <v>578</v>
      </c>
      <c r="G54" s="521"/>
      <c r="H54" s="521"/>
      <c r="I54" s="521"/>
      <c r="J54" s="521"/>
      <c r="K54" s="657"/>
      <c r="L54" s="1841" t="str">
        <f>申告書記入イメージ!S133</f>
        <v/>
      </c>
      <c r="M54" s="1841"/>
      <c r="N54" s="1841" t="str">
        <f>申告書記入イメージ!V133</f>
        <v/>
      </c>
      <c r="O54" s="1841"/>
      <c r="P54" s="1841" t="str">
        <f>申告書記入イメージ!Y133</f>
        <v/>
      </c>
      <c r="Q54" s="1841"/>
      <c r="R54" s="1841" t="str">
        <f>申告書記入イメージ!AB133</f>
        <v/>
      </c>
      <c r="S54" s="1842"/>
      <c r="T54" s="1842" t="str">
        <f>申告書記入イメージ!AE133</f>
        <v/>
      </c>
      <c r="U54" s="1842"/>
      <c r="V54" s="1842" t="str">
        <f>申告書記入イメージ!AH133</f>
        <v/>
      </c>
      <c r="W54" s="1842"/>
      <c r="X54" s="1842" t="str">
        <f>申告書記入イメージ!AK133</f>
        <v/>
      </c>
      <c r="Y54" s="1842"/>
      <c r="Z54" s="1842" t="str">
        <f>申告書記入イメージ!AN133</f>
        <v/>
      </c>
      <c r="AA54" s="1842"/>
      <c r="AB54" s="1842" t="str">
        <f>申告書記入イメージ!AQ133</f>
        <v/>
      </c>
      <c r="AC54" s="1842"/>
      <c r="AD54" s="1842" t="str">
        <f>申告書記入イメージ!AT133</f>
        <v/>
      </c>
      <c r="AE54" s="1842"/>
      <c r="AF54" s="1842" t="str">
        <f>申告書記入イメージ!AW133</f>
        <v/>
      </c>
      <c r="AG54" s="1842"/>
      <c r="AH54" s="658" t="s">
        <v>579</v>
      </c>
      <c r="AI54" s="658"/>
      <c r="AJ54" s="602"/>
      <c r="AK54" s="603"/>
      <c r="AL54" s="604" t="s">
        <v>580</v>
      </c>
      <c r="AM54" s="603"/>
      <c r="AN54" s="603"/>
      <c r="AO54" s="603"/>
      <c r="AP54" s="1832"/>
      <c r="AQ54" s="1832"/>
      <c r="AR54" s="1832"/>
      <c r="AS54" s="1832"/>
      <c r="AT54" s="1832"/>
      <c r="AU54" s="1832"/>
      <c r="AV54" s="1833"/>
      <c r="AW54" s="502"/>
      <c r="AX54" s="502"/>
      <c r="AY54" s="502"/>
      <c r="AZ54" s="502"/>
      <c r="BA54" s="502"/>
      <c r="BB54" s="502"/>
      <c r="BC54" s="502"/>
      <c r="BD54" s="502"/>
      <c r="BE54" s="502"/>
      <c r="BF54" s="502"/>
      <c r="BG54" s="502"/>
      <c r="BH54" s="502"/>
      <c r="BI54" s="502"/>
      <c r="BJ54" s="502"/>
      <c r="BK54" s="502"/>
      <c r="BL54" s="502"/>
      <c r="BM54" s="502"/>
      <c r="BN54" s="502"/>
      <c r="BO54" s="502"/>
      <c r="BP54" s="502"/>
      <c r="BQ54" s="502"/>
      <c r="BR54" s="502"/>
      <c r="BS54" s="502"/>
      <c r="BT54" s="502"/>
      <c r="BU54" s="502"/>
      <c r="BV54" s="502"/>
      <c r="BW54" s="502"/>
      <c r="BX54" s="502"/>
      <c r="BY54" s="502"/>
      <c r="BZ54" s="502"/>
      <c r="CA54" s="502"/>
      <c r="CB54" s="502"/>
      <c r="CC54" s="502"/>
      <c r="CD54" s="502"/>
      <c r="CE54" s="502"/>
      <c r="CF54" s="502"/>
      <c r="CG54" s="502"/>
      <c r="CH54" s="502"/>
      <c r="CI54" s="502"/>
      <c r="CJ54" s="502"/>
      <c r="CK54" s="502"/>
      <c r="CL54" s="503"/>
      <c r="CM54" s="503"/>
      <c r="CN54" s="1766"/>
      <c r="CO54" s="1766"/>
    </row>
    <row r="55" spans="1:93" ht="39" customHeight="1">
      <c r="A55" s="1843" t="s">
        <v>581</v>
      </c>
      <c r="B55" s="1844"/>
      <c r="C55" s="1845"/>
      <c r="D55" s="1849" t="s">
        <v>582</v>
      </c>
      <c r="E55" s="1849"/>
      <c r="F55" s="1849"/>
      <c r="G55" s="1851" t="s">
        <v>583</v>
      </c>
      <c r="H55" s="1852"/>
      <c r="I55" s="1852"/>
      <c r="J55" s="1852"/>
      <c r="K55" s="1852"/>
      <c r="L55" s="1852"/>
      <c r="M55" s="1852"/>
      <c r="N55" s="1852"/>
      <c r="O55" s="1852"/>
      <c r="P55" s="1852"/>
      <c r="Q55" s="1852"/>
      <c r="R55" s="1853"/>
      <c r="S55" s="1857" t="s">
        <v>584</v>
      </c>
      <c r="T55" s="1858"/>
      <c r="U55" s="1858"/>
      <c r="V55" s="1858"/>
      <c r="W55" s="1858"/>
      <c r="X55" s="1858"/>
      <c r="Y55" s="1858"/>
      <c r="Z55" s="1858"/>
      <c r="AA55" s="1858"/>
      <c r="AB55" s="1858"/>
      <c r="AC55" s="1858"/>
      <c r="AD55" s="1858"/>
      <c r="AE55" s="1857" t="s">
        <v>585</v>
      </c>
      <c r="AF55" s="1858"/>
      <c r="AG55" s="1858"/>
      <c r="AH55" s="1858"/>
      <c r="AI55" s="1858"/>
      <c r="AJ55" s="1858"/>
      <c r="AK55" s="1858"/>
      <c r="AL55" s="1858"/>
      <c r="AM55" s="1858"/>
      <c r="AN55" s="1858"/>
      <c r="AO55" s="1858"/>
      <c r="AP55" s="1858"/>
      <c r="AQ55" s="1857" t="s">
        <v>586</v>
      </c>
      <c r="AR55" s="1858"/>
      <c r="AS55" s="1858"/>
      <c r="AT55" s="1858"/>
      <c r="AU55" s="1858"/>
      <c r="AV55" s="1858"/>
      <c r="AW55" s="1858"/>
      <c r="AX55" s="1858"/>
      <c r="AY55" s="1858"/>
      <c r="AZ55" s="1858"/>
      <c r="BA55" s="1858"/>
      <c r="BB55" s="1858"/>
      <c r="BC55" s="1857" t="s">
        <v>587</v>
      </c>
      <c r="BD55" s="1858"/>
      <c r="BE55" s="1858"/>
      <c r="BF55" s="1858"/>
      <c r="BG55" s="1858"/>
      <c r="BH55" s="1858"/>
      <c r="BI55" s="1858"/>
      <c r="BJ55" s="1858"/>
      <c r="BK55" s="1858"/>
      <c r="BL55" s="1858"/>
      <c r="BM55" s="1858"/>
      <c r="BN55" s="1858"/>
      <c r="BO55" s="1857" t="s">
        <v>588</v>
      </c>
      <c r="BP55" s="1858"/>
      <c r="BQ55" s="1858"/>
      <c r="BR55" s="1858"/>
      <c r="BS55" s="1858"/>
      <c r="BT55" s="1858"/>
      <c r="BU55" s="1858"/>
      <c r="BV55" s="1858"/>
      <c r="BW55" s="1858"/>
      <c r="BX55" s="1858"/>
      <c r="BY55" s="1858"/>
      <c r="BZ55" s="1858"/>
      <c r="CA55" s="1857" t="s">
        <v>589</v>
      </c>
      <c r="CB55" s="1858"/>
      <c r="CC55" s="1858"/>
      <c r="CD55" s="1858"/>
      <c r="CE55" s="1858"/>
      <c r="CF55" s="1858"/>
      <c r="CG55" s="1858"/>
      <c r="CH55" s="1858"/>
      <c r="CI55" s="1858"/>
      <c r="CJ55" s="1858"/>
      <c r="CK55" s="1858"/>
      <c r="CL55" s="1859"/>
      <c r="CM55" s="503"/>
      <c r="CN55" s="1766"/>
      <c r="CO55" s="1766"/>
    </row>
    <row r="56" spans="1:93" ht="12.75" customHeight="1">
      <c r="A56" s="1846"/>
      <c r="B56" s="1847"/>
      <c r="C56" s="1848"/>
      <c r="D56" s="1850"/>
      <c r="E56" s="1850"/>
      <c r="F56" s="1850"/>
      <c r="G56" s="1854"/>
      <c r="H56" s="1855"/>
      <c r="I56" s="1855"/>
      <c r="J56" s="1855"/>
      <c r="K56" s="1855"/>
      <c r="L56" s="1855"/>
      <c r="M56" s="1855"/>
      <c r="N56" s="1855"/>
      <c r="O56" s="1855"/>
      <c r="P56" s="1855"/>
      <c r="Q56" s="1855"/>
      <c r="R56" s="1856"/>
      <c r="S56" s="1854"/>
      <c r="T56" s="1855"/>
      <c r="U56" s="1855"/>
      <c r="V56" s="1855"/>
      <c r="W56" s="1855"/>
      <c r="X56" s="1855"/>
      <c r="Y56" s="1855"/>
      <c r="Z56" s="1855"/>
      <c r="AA56" s="1855"/>
      <c r="AB56" s="1855"/>
      <c r="AC56" s="1855"/>
      <c r="AD56" s="1855"/>
      <c r="AE56" s="1854"/>
      <c r="AF56" s="1855"/>
      <c r="AG56" s="1855"/>
      <c r="AH56" s="1855"/>
      <c r="AI56" s="1855"/>
      <c r="AJ56" s="1855"/>
      <c r="AK56" s="1855"/>
      <c r="AL56" s="1855"/>
      <c r="AM56" s="1855"/>
      <c r="AN56" s="1855"/>
      <c r="AO56" s="1855"/>
      <c r="AP56" s="1855"/>
      <c r="AQ56" s="1854"/>
      <c r="AR56" s="1855"/>
      <c r="AS56" s="1855"/>
      <c r="AT56" s="1855"/>
      <c r="AU56" s="1855"/>
      <c r="AV56" s="1855"/>
      <c r="AW56" s="1855"/>
      <c r="AX56" s="1855"/>
      <c r="AY56" s="1855"/>
      <c r="AZ56" s="1855"/>
      <c r="BA56" s="1855"/>
      <c r="BB56" s="1855"/>
      <c r="BC56" s="1854"/>
      <c r="BD56" s="1855"/>
      <c r="BE56" s="1855"/>
      <c r="BF56" s="1855"/>
      <c r="BG56" s="1855"/>
      <c r="BH56" s="1855"/>
      <c r="BI56" s="1855"/>
      <c r="BJ56" s="1855"/>
      <c r="BK56" s="1855"/>
      <c r="BL56" s="1855"/>
      <c r="BM56" s="1855"/>
      <c r="BN56" s="1855"/>
      <c r="BO56" s="1854"/>
      <c r="BP56" s="1855"/>
      <c r="BQ56" s="1855"/>
      <c r="BR56" s="1855"/>
      <c r="BS56" s="1855"/>
      <c r="BT56" s="1855"/>
      <c r="BU56" s="1855"/>
      <c r="BV56" s="1855"/>
      <c r="BW56" s="1855"/>
      <c r="BX56" s="1855"/>
      <c r="BY56" s="1855"/>
      <c r="BZ56" s="1855"/>
      <c r="CA56" s="1854"/>
      <c r="CB56" s="1855"/>
      <c r="CC56" s="1855"/>
      <c r="CD56" s="1855"/>
      <c r="CE56" s="1855"/>
      <c r="CF56" s="1855"/>
      <c r="CG56" s="1855"/>
      <c r="CH56" s="1855"/>
      <c r="CI56" s="1855"/>
      <c r="CJ56" s="1855"/>
      <c r="CK56" s="1855"/>
      <c r="CL56" s="1860"/>
      <c r="CM56" s="503"/>
      <c r="CN56" s="1766"/>
      <c r="CO56" s="1766"/>
    </row>
    <row r="57" spans="1:93" ht="12.75" customHeight="1" thickBot="1">
      <c r="A57" s="1861" t="s">
        <v>590</v>
      </c>
      <c r="B57" s="1862"/>
      <c r="C57" s="1863"/>
      <c r="D57" s="1850"/>
      <c r="E57" s="1850"/>
      <c r="F57" s="1850"/>
      <c r="G57" s="1867">
        <f>申告書記入イメージ!K142</f>
        <v>0</v>
      </c>
      <c r="H57" s="1868"/>
      <c r="I57" s="1868"/>
      <c r="J57" s="1868"/>
      <c r="K57" s="1868"/>
      <c r="L57" s="1868"/>
      <c r="M57" s="1868"/>
      <c r="N57" s="1868"/>
      <c r="O57" s="1868"/>
      <c r="P57" s="1868"/>
      <c r="Q57" s="521" t="s">
        <v>28</v>
      </c>
      <c r="R57" s="659"/>
      <c r="S57" s="1867">
        <f>申告書記入イメージ!Y141</f>
        <v>0</v>
      </c>
      <c r="T57" s="1868"/>
      <c r="U57" s="1868"/>
      <c r="V57" s="1868"/>
      <c r="W57" s="1868"/>
      <c r="X57" s="1868"/>
      <c r="Y57" s="1868"/>
      <c r="Z57" s="1868"/>
      <c r="AA57" s="1868"/>
      <c r="AB57" s="1868"/>
      <c r="AC57" s="521" t="s">
        <v>28</v>
      </c>
      <c r="AD57" s="660"/>
      <c r="AE57" s="1867" t="str">
        <f>IF(申告書記入イメージ!AM141=0,"",申告書記入イメージ!AM141)</f>
        <v/>
      </c>
      <c r="AF57" s="1868"/>
      <c r="AG57" s="1868"/>
      <c r="AH57" s="1868"/>
      <c r="AI57" s="1868"/>
      <c r="AJ57" s="1868"/>
      <c r="AK57" s="1868"/>
      <c r="AL57" s="1868"/>
      <c r="AM57" s="1868"/>
      <c r="AN57" s="1868"/>
      <c r="AO57" s="521" t="s">
        <v>28</v>
      </c>
      <c r="AP57" s="660"/>
      <c r="AQ57" s="1867" t="str">
        <f>IF(申告書記入イメージ!BA141=0,"",申告書記入イメージ!BA141)</f>
        <v/>
      </c>
      <c r="AR57" s="1869"/>
      <c r="AS57" s="1869"/>
      <c r="AT57" s="1869"/>
      <c r="AU57" s="1869"/>
      <c r="AV57" s="1869"/>
      <c r="AW57" s="1869"/>
      <c r="AX57" s="1869"/>
      <c r="AY57" s="1869"/>
      <c r="AZ57" s="1869"/>
      <c r="BA57" s="521" t="s">
        <v>28</v>
      </c>
      <c r="BB57" s="659"/>
      <c r="BC57" s="1870" t="str">
        <f>IF(申告書記入イメージ!BO141=0,"",申告書記入イメージ!BO141)</f>
        <v/>
      </c>
      <c r="BD57" s="1869"/>
      <c r="BE57" s="1869"/>
      <c r="BF57" s="1869"/>
      <c r="BG57" s="1869"/>
      <c r="BH57" s="1869"/>
      <c r="BI57" s="1869"/>
      <c r="BJ57" s="1869"/>
      <c r="BK57" s="1869"/>
      <c r="BL57" s="1869"/>
      <c r="BM57" s="521" t="s">
        <v>28</v>
      </c>
      <c r="BN57" s="659"/>
      <c r="BO57" s="1870" t="str">
        <f>IF(申告書記入イメージ!CC141=0,"",申告書記入イメージ!CC141)</f>
        <v/>
      </c>
      <c r="BP57" s="1869"/>
      <c r="BQ57" s="1869"/>
      <c r="BR57" s="1869"/>
      <c r="BS57" s="1869"/>
      <c r="BT57" s="1869"/>
      <c r="BU57" s="1869"/>
      <c r="BV57" s="1869"/>
      <c r="BW57" s="1869"/>
      <c r="BX57" s="1869"/>
      <c r="BY57" s="521" t="s">
        <v>28</v>
      </c>
      <c r="BZ57" s="659"/>
      <c r="CA57" s="1867" t="str">
        <f>IF(申告書記入イメージ!CQ141=0,"",申告書記入イメージ!CQ141)</f>
        <v/>
      </c>
      <c r="CB57" s="1869"/>
      <c r="CC57" s="1869"/>
      <c r="CD57" s="1869"/>
      <c r="CE57" s="1869"/>
      <c r="CF57" s="1869"/>
      <c r="CG57" s="1869"/>
      <c r="CH57" s="1869"/>
      <c r="CI57" s="1869"/>
      <c r="CJ57" s="1869"/>
      <c r="CK57" s="521" t="s">
        <v>28</v>
      </c>
      <c r="CL57" s="659"/>
      <c r="CM57" s="503"/>
      <c r="CN57" s="1766"/>
      <c r="CO57" s="1766"/>
    </row>
    <row r="58" spans="1:93" ht="21" customHeight="1">
      <c r="A58" s="1861"/>
      <c r="B58" s="1862"/>
      <c r="C58" s="1863"/>
      <c r="D58" s="1871" t="s">
        <v>591</v>
      </c>
      <c r="E58" s="1871"/>
      <c r="F58" s="1871"/>
      <c r="G58" s="1873" t="s">
        <v>592</v>
      </c>
      <c r="H58" s="1874"/>
      <c r="I58" s="1874"/>
      <c r="J58" s="1874"/>
      <c r="K58" s="1874"/>
      <c r="L58" s="1874"/>
      <c r="M58" s="1874"/>
      <c r="N58" s="1874"/>
      <c r="O58" s="1874"/>
      <c r="P58" s="1874"/>
      <c r="Q58" s="1874"/>
      <c r="R58" s="1875"/>
      <c r="S58" s="1873" t="s">
        <v>593</v>
      </c>
      <c r="T58" s="1874"/>
      <c r="U58" s="1874"/>
      <c r="V58" s="1874"/>
      <c r="W58" s="1874"/>
      <c r="X58" s="1874"/>
      <c r="Y58" s="1874"/>
      <c r="Z58" s="1874"/>
      <c r="AA58" s="1874"/>
      <c r="AB58" s="1874"/>
      <c r="AC58" s="1874"/>
      <c r="AD58" s="1875"/>
      <c r="AE58" s="1876" t="s">
        <v>594</v>
      </c>
      <c r="AF58" s="1877"/>
      <c r="AG58" s="1877"/>
      <c r="AH58" s="1877"/>
      <c r="AI58" s="1877"/>
      <c r="AJ58" s="1877"/>
      <c r="AK58" s="1877"/>
      <c r="AL58" s="1877"/>
      <c r="AM58" s="1877"/>
      <c r="AN58" s="1877"/>
      <c r="AO58" s="1877"/>
      <c r="AP58" s="1878"/>
      <c r="AQ58" s="502"/>
      <c r="AR58" s="661"/>
      <c r="AS58" s="662"/>
      <c r="AT58" s="662"/>
      <c r="AU58" s="662"/>
      <c r="AV58" s="662"/>
      <c r="AW58" s="662"/>
      <c r="AX58" s="662"/>
      <c r="AY58" s="662"/>
      <c r="AZ58" s="662"/>
      <c r="BA58" s="662"/>
      <c r="BB58" s="663"/>
      <c r="BC58" s="1879" t="str">
        <f>IF(算定基礎賃金集計表!CS9="","",算定基礎賃金集計表!CS9)</f>
        <v/>
      </c>
      <c r="BD58" s="1880"/>
      <c r="BE58" s="1880"/>
      <c r="BF58" s="1880"/>
      <c r="BG58" s="1880"/>
      <c r="BH58" s="1880"/>
      <c r="BI58" s="1880"/>
      <c r="BJ58" s="1880"/>
      <c r="BK58" s="1880"/>
      <c r="BL58" s="1880"/>
      <c r="BM58" s="1880"/>
      <c r="BN58" s="1880"/>
      <c r="BO58" s="1880"/>
      <c r="BP58" s="1880"/>
      <c r="BQ58" s="1880"/>
      <c r="BR58" s="1880"/>
      <c r="BS58" s="1880"/>
      <c r="BT58" s="1880"/>
      <c r="BU58" s="1880"/>
      <c r="BV58" s="1880"/>
      <c r="BW58" s="1880"/>
      <c r="BX58" s="1880"/>
      <c r="BY58" s="1880"/>
      <c r="BZ58" s="1881"/>
      <c r="CA58" s="502"/>
      <c r="CB58" s="1888" t="s">
        <v>595</v>
      </c>
      <c r="CC58" s="1889"/>
      <c r="CD58" s="1889"/>
      <c r="CE58" s="1889"/>
      <c r="CF58" s="1889"/>
      <c r="CG58" s="1889"/>
      <c r="CH58" s="1889"/>
      <c r="CI58" s="1889"/>
      <c r="CJ58" s="1889"/>
      <c r="CK58" s="1889"/>
      <c r="CL58" s="1890"/>
      <c r="CM58" s="503"/>
      <c r="CN58" s="1766"/>
      <c r="CO58" s="1766"/>
    </row>
    <row r="59" spans="1:93">
      <c r="A59" s="1861"/>
      <c r="B59" s="1862"/>
      <c r="C59" s="1863"/>
      <c r="D59" s="1872"/>
      <c r="E59" s="1872"/>
      <c r="F59" s="1872"/>
      <c r="G59" s="1867">
        <f>申告書記入イメージ!$K$147</f>
        <v>0</v>
      </c>
      <c r="H59" s="1868"/>
      <c r="I59" s="1868"/>
      <c r="J59" s="1868"/>
      <c r="K59" s="1868"/>
      <c r="L59" s="1868"/>
      <c r="M59" s="1868"/>
      <c r="N59" s="1868"/>
      <c r="O59" s="1868"/>
      <c r="P59" s="1868"/>
      <c r="Q59" s="521" t="s">
        <v>28</v>
      </c>
      <c r="R59" s="639"/>
      <c r="S59" s="1867">
        <f>申告書記入イメージ!$Y$147</f>
        <v>0</v>
      </c>
      <c r="T59" s="1868"/>
      <c r="U59" s="1868"/>
      <c r="V59" s="1868"/>
      <c r="W59" s="1868"/>
      <c r="X59" s="1868"/>
      <c r="Y59" s="1868"/>
      <c r="Z59" s="1868"/>
      <c r="AA59" s="1868"/>
      <c r="AB59" s="1868"/>
      <c r="AC59" s="521" t="s">
        <v>28</v>
      </c>
      <c r="AD59" s="639"/>
      <c r="AE59" s="1867">
        <f>申告書記入イメージ!$AM$147</f>
        <v>0</v>
      </c>
      <c r="AF59" s="1868"/>
      <c r="AG59" s="1868"/>
      <c r="AH59" s="1868"/>
      <c r="AI59" s="1868"/>
      <c r="AJ59" s="1868"/>
      <c r="AK59" s="1868"/>
      <c r="AL59" s="1868"/>
      <c r="AM59" s="1868"/>
      <c r="AN59" s="1868"/>
      <c r="AO59" s="521" t="s">
        <v>28</v>
      </c>
      <c r="AP59" s="639"/>
      <c r="AQ59" s="502"/>
      <c r="AR59" s="1891" t="s">
        <v>596</v>
      </c>
      <c r="AS59" s="1892"/>
      <c r="AT59" s="1892"/>
      <c r="AU59" s="1892"/>
      <c r="AV59" s="1892"/>
      <c r="AW59" s="1892"/>
      <c r="AX59" s="1892"/>
      <c r="AY59" s="1892"/>
      <c r="AZ59" s="1892"/>
      <c r="BA59" s="1892"/>
      <c r="BB59" s="1893"/>
      <c r="BC59" s="1882"/>
      <c r="BD59" s="1883"/>
      <c r="BE59" s="1883"/>
      <c r="BF59" s="1883"/>
      <c r="BG59" s="1883"/>
      <c r="BH59" s="1883"/>
      <c r="BI59" s="1883"/>
      <c r="BJ59" s="1883"/>
      <c r="BK59" s="1883"/>
      <c r="BL59" s="1883"/>
      <c r="BM59" s="1883"/>
      <c r="BN59" s="1883"/>
      <c r="BO59" s="1883"/>
      <c r="BP59" s="1883"/>
      <c r="BQ59" s="1883"/>
      <c r="BR59" s="1883"/>
      <c r="BS59" s="1883"/>
      <c r="BT59" s="1883"/>
      <c r="BU59" s="1883"/>
      <c r="BV59" s="1883"/>
      <c r="BW59" s="1883"/>
      <c r="BX59" s="1883"/>
      <c r="BY59" s="1883"/>
      <c r="BZ59" s="1884"/>
      <c r="CA59" s="502"/>
      <c r="CB59" s="1897"/>
      <c r="CC59" s="1898"/>
      <c r="CD59" s="1898"/>
      <c r="CE59" s="1898"/>
      <c r="CF59" s="1898"/>
      <c r="CG59" s="1898"/>
      <c r="CH59" s="1898"/>
      <c r="CI59" s="1898"/>
      <c r="CJ59" s="1898"/>
      <c r="CK59" s="1898"/>
      <c r="CL59" s="1899"/>
      <c r="CM59" s="503"/>
      <c r="CN59" s="1766"/>
      <c r="CO59" s="1766"/>
    </row>
    <row r="60" spans="1:93" ht="31.5" customHeight="1" thickBot="1">
      <c r="A60" s="1861"/>
      <c r="B60" s="1862"/>
      <c r="C60" s="1863"/>
      <c r="D60" s="1871" t="s">
        <v>597</v>
      </c>
      <c r="E60" s="1871"/>
      <c r="F60" s="1903"/>
      <c r="G60" s="1873" t="s">
        <v>598</v>
      </c>
      <c r="H60" s="1874"/>
      <c r="I60" s="1874"/>
      <c r="J60" s="1874"/>
      <c r="K60" s="1874"/>
      <c r="L60" s="1874"/>
      <c r="M60" s="1874"/>
      <c r="N60" s="1874"/>
      <c r="O60" s="1874"/>
      <c r="P60" s="1874"/>
      <c r="Q60" s="1874"/>
      <c r="R60" s="1875"/>
      <c r="S60" s="1873" t="s">
        <v>599</v>
      </c>
      <c r="T60" s="1874"/>
      <c r="U60" s="1874"/>
      <c r="V60" s="1874"/>
      <c r="W60" s="1874"/>
      <c r="X60" s="1874"/>
      <c r="Y60" s="1874"/>
      <c r="Z60" s="1874"/>
      <c r="AA60" s="1874"/>
      <c r="AB60" s="1874"/>
      <c r="AC60" s="1874"/>
      <c r="AD60" s="1875"/>
      <c r="AE60" s="1873" t="s">
        <v>600</v>
      </c>
      <c r="AF60" s="1874"/>
      <c r="AG60" s="1874"/>
      <c r="AH60" s="1874"/>
      <c r="AI60" s="1874"/>
      <c r="AJ60" s="1874"/>
      <c r="AK60" s="1874"/>
      <c r="AL60" s="1874"/>
      <c r="AM60" s="1874"/>
      <c r="AN60" s="1874"/>
      <c r="AO60" s="1874"/>
      <c r="AP60" s="1875"/>
      <c r="AQ60" s="502"/>
      <c r="AR60" s="1894"/>
      <c r="AS60" s="1895"/>
      <c r="AT60" s="1895"/>
      <c r="AU60" s="1895"/>
      <c r="AV60" s="1895"/>
      <c r="AW60" s="1895"/>
      <c r="AX60" s="1895"/>
      <c r="AY60" s="1895"/>
      <c r="AZ60" s="1895"/>
      <c r="BA60" s="1895"/>
      <c r="BB60" s="1896"/>
      <c r="BC60" s="1885"/>
      <c r="BD60" s="1886"/>
      <c r="BE60" s="1886"/>
      <c r="BF60" s="1886"/>
      <c r="BG60" s="1886"/>
      <c r="BH60" s="1886"/>
      <c r="BI60" s="1886"/>
      <c r="BJ60" s="1886"/>
      <c r="BK60" s="1886"/>
      <c r="BL60" s="1886"/>
      <c r="BM60" s="1886"/>
      <c r="BN60" s="1886"/>
      <c r="BO60" s="1886"/>
      <c r="BP60" s="1886"/>
      <c r="BQ60" s="1886"/>
      <c r="BR60" s="1886"/>
      <c r="BS60" s="1886"/>
      <c r="BT60" s="1886"/>
      <c r="BU60" s="1886"/>
      <c r="BV60" s="1886"/>
      <c r="BW60" s="1886"/>
      <c r="BX60" s="1886"/>
      <c r="BY60" s="1886"/>
      <c r="BZ60" s="1887"/>
      <c r="CA60" s="502"/>
      <c r="CB60" s="1900"/>
      <c r="CC60" s="1901"/>
      <c r="CD60" s="1901"/>
      <c r="CE60" s="1901"/>
      <c r="CF60" s="1901"/>
      <c r="CG60" s="1901"/>
      <c r="CH60" s="1901"/>
      <c r="CI60" s="1901"/>
      <c r="CJ60" s="1901"/>
      <c r="CK60" s="1901"/>
      <c r="CL60" s="1902"/>
      <c r="CM60" s="503"/>
      <c r="CN60" s="1766"/>
      <c r="CO60" s="1766"/>
    </row>
    <row r="61" spans="1:93">
      <c r="A61" s="1864"/>
      <c r="B61" s="1865"/>
      <c r="C61" s="1866"/>
      <c r="D61" s="1872"/>
      <c r="E61" s="1872"/>
      <c r="F61" s="1904"/>
      <c r="G61" s="1867">
        <f>申告書記入イメージ!$K$153</f>
        <v>0</v>
      </c>
      <c r="H61" s="1868"/>
      <c r="I61" s="1868"/>
      <c r="J61" s="1868"/>
      <c r="K61" s="1868"/>
      <c r="L61" s="1868"/>
      <c r="M61" s="1868"/>
      <c r="N61" s="1868"/>
      <c r="O61" s="1868"/>
      <c r="P61" s="1868"/>
      <c r="Q61" s="521" t="s">
        <v>28</v>
      </c>
      <c r="R61" s="639"/>
      <c r="S61" s="1867">
        <f>申告書記入イメージ!$Y$153</f>
        <v>0</v>
      </c>
      <c r="T61" s="1868"/>
      <c r="U61" s="1868"/>
      <c r="V61" s="1868"/>
      <c r="W61" s="1868"/>
      <c r="X61" s="1868"/>
      <c r="Y61" s="1868"/>
      <c r="Z61" s="1868"/>
      <c r="AA61" s="1868"/>
      <c r="AB61" s="1868"/>
      <c r="AC61" s="521" t="s">
        <v>28</v>
      </c>
      <c r="AD61" s="639"/>
      <c r="AE61" s="1867">
        <f>申告書記入イメージ!$AM$153</f>
        <v>0</v>
      </c>
      <c r="AF61" s="1868"/>
      <c r="AG61" s="1868"/>
      <c r="AH61" s="1868"/>
      <c r="AI61" s="1868"/>
      <c r="AJ61" s="1868"/>
      <c r="AK61" s="1868"/>
      <c r="AL61" s="1868"/>
      <c r="AM61" s="1868"/>
      <c r="AN61" s="1868"/>
      <c r="AO61" s="521" t="s">
        <v>28</v>
      </c>
      <c r="AP61" s="639"/>
      <c r="AQ61" s="502"/>
      <c r="AR61" s="502"/>
      <c r="AS61" s="502"/>
      <c r="AT61" s="502"/>
      <c r="AU61" s="502"/>
      <c r="AV61" s="502"/>
      <c r="AW61" s="502"/>
      <c r="AX61" s="502"/>
      <c r="AY61" s="502"/>
      <c r="AZ61" s="502"/>
      <c r="BA61" s="502"/>
      <c r="BB61" s="502"/>
      <c r="BC61" s="502"/>
      <c r="BD61" s="502"/>
      <c r="BE61" s="502"/>
      <c r="BF61" s="502"/>
      <c r="BG61" s="502"/>
      <c r="BH61" s="502"/>
      <c r="BI61" s="502"/>
      <c r="BJ61" s="502"/>
      <c r="BK61" s="502"/>
      <c r="BL61" s="502"/>
      <c r="BM61" s="502"/>
      <c r="BN61" s="502"/>
      <c r="BO61" s="502"/>
      <c r="BP61" s="502"/>
      <c r="BQ61" s="502"/>
      <c r="BR61" s="502"/>
      <c r="BS61" s="502"/>
      <c r="BT61" s="502"/>
      <c r="BU61" s="502"/>
      <c r="BV61" s="502"/>
      <c r="BW61" s="502"/>
      <c r="BX61" s="502"/>
      <c r="BY61" s="502"/>
      <c r="BZ61" s="502"/>
      <c r="CA61" s="502"/>
      <c r="CB61" s="1888" t="s">
        <v>601</v>
      </c>
      <c r="CC61" s="1889"/>
      <c r="CD61" s="1889"/>
      <c r="CE61" s="1889"/>
      <c r="CF61" s="1889"/>
      <c r="CG61" s="1889"/>
      <c r="CH61" s="1889"/>
      <c r="CI61" s="1889"/>
      <c r="CJ61" s="1889"/>
      <c r="CK61" s="1889"/>
      <c r="CL61" s="1890"/>
      <c r="CM61" s="503"/>
      <c r="CN61" s="503"/>
      <c r="CO61" s="502"/>
    </row>
    <row r="62" spans="1:93" ht="15.75" customHeight="1">
      <c r="A62" s="664"/>
      <c r="B62" s="665"/>
      <c r="C62" s="665"/>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c r="AM62" s="502"/>
      <c r="AN62" s="502"/>
      <c r="AO62" s="502"/>
      <c r="AP62" s="502"/>
      <c r="AQ62" s="502"/>
      <c r="AR62" s="502"/>
      <c r="AS62" s="502"/>
      <c r="AT62" s="502"/>
      <c r="AU62" s="502"/>
      <c r="AV62" s="502"/>
      <c r="AW62" s="502"/>
      <c r="AX62" s="502"/>
      <c r="AY62" s="502"/>
      <c r="AZ62" s="502"/>
      <c r="BA62" s="502"/>
      <c r="BB62" s="502"/>
      <c r="BC62" s="502"/>
      <c r="BD62" s="502"/>
      <c r="BE62" s="502"/>
      <c r="BF62" s="502"/>
      <c r="BG62" s="502"/>
      <c r="BH62" s="502"/>
      <c r="BI62" s="502"/>
      <c r="BJ62" s="502"/>
      <c r="BK62" s="502"/>
      <c r="BL62" s="502"/>
      <c r="BM62" s="502"/>
      <c r="BN62" s="502"/>
      <c r="BO62" s="502"/>
      <c r="BP62" s="502"/>
      <c r="BQ62" s="502"/>
      <c r="BR62" s="502"/>
      <c r="BS62" s="502"/>
      <c r="BT62" s="502"/>
      <c r="BU62" s="502"/>
      <c r="BV62" s="502"/>
      <c r="BW62" s="502"/>
      <c r="BX62" s="502"/>
      <c r="BY62" s="502"/>
      <c r="BZ62" s="502"/>
      <c r="CA62" s="502"/>
      <c r="CB62" s="1905"/>
      <c r="CC62" s="1906"/>
      <c r="CD62" s="1906"/>
      <c r="CE62" s="1906"/>
      <c r="CF62" s="1906"/>
      <c r="CG62" s="1906"/>
      <c r="CH62" s="1906"/>
      <c r="CI62" s="1906"/>
      <c r="CJ62" s="1906"/>
      <c r="CK62" s="1906"/>
      <c r="CL62" s="1907"/>
      <c r="CM62" s="503"/>
      <c r="CN62" s="503"/>
      <c r="CO62" s="502"/>
    </row>
    <row r="63" spans="1:93" ht="12" customHeight="1">
      <c r="A63" s="665"/>
      <c r="B63" s="665"/>
      <c r="C63" s="665"/>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502"/>
      <c r="AK63" s="502"/>
      <c r="AL63" s="502"/>
      <c r="AM63" s="502"/>
      <c r="AN63" s="502"/>
      <c r="AO63" s="502"/>
      <c r="AP63" s="502"/>
      <c r="AQ63" s="502"/>
      <c r="AR63" s="1914" t="s">
        <v>602</v>
      </c>
      <c r="AS63" s="1915"/>
      <c r="AT63" s="1918" t="s">
        <v>603</v>
      </c>
      <c r="AU63" s="1919"/>
      <c r="AV63" s="1919"/>
      <c r="AW63" s="1919"/>
      <c r="AX63" s="1919"/>
      <c r="AY63" s="1919"/>
      <c r="AZ63" s="1919"/>
      <c r="BA63" s="1919"/>
      <c r="BB63" s="1919"/>
      <c r="BC63" s="1919"/>
      <c r="BD63" s="1919"/>
      <c r="BE63" s="1919"/>
      <c r="BF63" s="666" t="s">
        <v>76</v>
      </c>
      <c r="BG63" s="648"/>
      <c r="BH63" s="648"/>
      <c r="BI63" s="648"/>
      <c r="BJ63" s="648"/>
      <c r="BK63" s="648"/>
      <c r="BL63" s="648"/>
      <c r="BM63" s="648"/>
      <c r="BN63" s="648"/>
      <c r="BO63" s="648"/>
      <c r="BP63" s="648"/>
      <c r="BQ63" s="648"/>
      <c r="BR63" s="648"/>
      <c r="BS63" s="648"/>
      <c r="BT63" s="648"/>
      <c r="BU63" s="648"/>
      <c r="BV63" s="648"/>
      <c r="BW63" s="648"/>
      <c r="BX63" s="648"/>
      <c r="BY63" s="648"/>
      <c r="BZ63" s="667"/>
      <c r="CA63" s="502"/>
      <c r="CB63" s="1908"/>
      <c r="CC63" s="1909"/>
      <c r="CD63" s="1909"/>
      <c r="CE63" s="1909"/>
      <c r="CF63" s="1909"/>
      <c r="CG63" s="1909"/>
      <c r="CH63" s="1909"/>
      <c r="CI63" s="1909"/>
      <c r="CJ63" s="1909"/>
      <c r="CK63" s="1909"/>
      <c r="CL63" s="1910"/>
      <c r="CM63" s="503"/>
      <c r="CN63" s="503"/>
      <c r="CO63" s="502"/>
    </row>
    <row r="64" spans="1:93" ht="12" customHeight="1">
      <c r="A64" s="665"/>
      <c r="B64" s="665"/>
      <c r="C64" s="665"/>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2"/>
      <c r="AM64" s="502"/>
      <c r="AN64" s="502"/>
      <c r="AO64" s="502"/>
      <c r="AP64" s="502"/>
      <c r="AQ64" s="502"/>
      <c r="AR64" s="1916"/>
      <c r="AS64" s="1917"/>
      <c r="AT64" s="1920" t="str">
        <f>IF(算定基礎賃金集計表!CG10=0,"",算定基礎賃金集計表!CG10)</f>
        <v/>
      </c>
      <c r="AU64" s="1921"/>
      <c r="AV64" s="1921"/>
      <c r="AW64" s="1921"/>
      <c r="AX64" s="521" t="s">
        <v>604</v>
      </c>
      <c r="AY64" s="521"/>
      <c r="AZ64" s="1921" t="str">
        <f>IF(算定基礎賃金集計表!CN10=0,"",算定基礎賃金集計表!CN10)</f>
        <v/>
      </c>
      <c r="BA64" s="1921"/>
      <c r="BB64" s="1921"/>
      <c r="BC64" s="1921"/>
      <c r="BD64" s="1921"/>
      <c r="BE64" s="1921"/>
      <c r="BF64" s="668" t="s">
        <v>605</v>
      </c>
      <c r="BG64" s="1909"/>
      <c r="BH64" s="1909"/>
      <c r="BI64" s="1909"/>
      <c r="BJ64" s="1909"/>
      <c r="BK64" s="1909"/>
      <c r="BL64" s="521" t="s">
        <v>606</v>
      </c>
      <c r="BM64" s="1909"/>
      <c r="BN64" s="1909"/>
      <c r="BO64" s="1909"/>
      <c r="BP64" s="1909"/>
      <c r="BQ64" s="1909"/>
      <c r="BR64" s="521" t="s">
        <v>604</v>
      </c>
      <c r="BS64" s="521"/>
      <c r="BT64" s="1909"/>
      <c r="BU64" s="1909"/>
      <c r="BV64" s="1909"/>
      <c r="BW64" s="1909"/>
      <c r="BX64" s="1909"/>
      <c r="BY64" s="1909"/>
      <c r="BZ64" s="1922"/>
      <c r="CA64" s="502"/>
      <c r="CB64" s="1911"/>
      <c r="CC64" s="1912"/>
      <c r="CD64" s="1912"/>
      <c r="CE64" s="1912"/>
      <c r="CF64" s="1912"/>
      <c r="CG64" s="1912"/>
      <c r="CH64" s="1912"/>
      <c r="CI64" s="1912"/>
      <c r="CJ64" s="1912"/>
      <c r="CK64" s="1912"/>
      <c r="CL64" s="1913"/>
      <c r="CM64" s="503"/>
      <c r="CN64" s="503"/>
      <c r="CO64" s="502"/>
    </row>
    <row r="65" spans="1:93" ht="15.75" customHeight="1">
      <c r="A65" s="1873" t="s">
        <v>607</v>
      </c>
      <c r="B65" s="1974"/>
      <c r="C65" s="1974"/>
      <c r="D65" s="1974"/>
      <c r="E65" s="1974"/>
      <c r="F65" s="1974"/>
      <c r="G65" s="1974"/>
      <c r="H65" s="1974"/>
      <c r="I65" s="1977" t="s">
        <v>608</v>
      </c>
      <c r="J65" s="1978"/>
      <c r="K65" s="1979" t="s">
        <v>609</v>
      </c>
      <c r="L65" s="1979"/>
      <c r="M65" s="1979"/>
      <c r="N65" s="1979"/>
      <c r="O65" s="1979"/>
      <c r="P65" s="1979"/>
      <c r="Q65" s="1979"/>
      <c r="R65" s="1979"/>
      <c r="S65" s="1980" t="s">
        <v>610</v>
      </c>
      <c r="T65" s="1981"/>
      <c r="U65" s="1981"/>
      <c r="V65" s="1981"/>
      <c r="W65" s="1981"/>
      <c r="X65" s="1981"/>
      <c r="Y65" s="1981"/>
      <c r="Z65" s="1983"/>
      <c r="AA65" s="1984"/>
      <c r="AB65" s="1984"/>
      <c r="AC65" s="1984"/>
      <c r="AD65" s="1984"/>
      <c r="AE65" s="1984"/>
      <c r="AF65" s="1984"/>
      <c r="AG65" s="1984"/>
      <c r="AH65" s="1984"/>
      <c r="AI65" s="1984"/>
      <c r="AJ65" s="1984"/>
      <c r="AK65" s="1984"/>
      <c r="AL65" s="1984"/>
      <c r="AM65" s="1984"/>
      <c r="AN65" s="1984"/>
      <c r="AO65" s="1984"/>
      <c r="AP65" s="1985"/>
      <c r="AQ65" s="502"/>
      <c r="AR65" s="1989" t="s">
        <v>611</v>
      </c>
      <c r="AS65" s="1761"/>
      <c r="AT65" s="1923" t="s">
        <v>612</v>
      </c>
      <c r="AU65" s="1924"/>
      <c r="AV65" s="1924"/>
      <c r="AW65" s="1924"/>
      <c r="AX65" s="1924"/>
      <c r="AY65" s="1924"/>
      <c r="AZ65" s="1924"/>
      <c r="BA65" s="1924"/>
      <c r="BB65" s="1924"/>
      <c r="BC65" s="1924"/>
      <c r="BD65" s="1924"/>
      <c r="BE65" s="1924"/>
      <c r="BF65" s="1936"/>
      <c r="BG65" s="1937"/>
      <c r="BH65" s="1937"/>
      <c r="BI65" s="1937"/>
      <c r="BJ65" s="1937"/>
      <c r="BK65" s="1937"/>
      <c r="BL65" s="1937"/>
      <c r="BM65" s="1937"/>
      <c r="BN65" s="1937"/>
      <c r="BO65" s="1937"/>
      <c r="BP65" s="1937"/>
      <c r="BQ65" s="1937"/>
      <c r="BR65" s="1937"/>
      <c r="BS65" s="1937"/>
      <c r="BT65" s="1937"/>
      <c r="BU65" s="1937"/>
      <c r="BV65" s="1937"/>
      <c r="BW65" s="1937"/>
      <c r="BX65" s="1937"/>
      <c r="BY65" s="1937"/>
      <c r="BZ65" s="1937"/>
      <c r="CA65" s="1937"/>
      <c r="CB65" s="1937"/>
      <c r="CC65" s="1937"/>
      <c r="CD65" s="1937"/>
      <c r="CE65" s="1937"/>
      <c r="CF65" s="1937"/>
      <c r="CG65" s="1937"/>
      <c r="CH65" s="1937"/>
      <c r="CI65" s="1937"/>
      <c r="CJ65" s="1937"/>
      <c r="CK65" s="1937"/>
      <c r="CL65" s="1938"/>
      <c r="CM65" s="503"/>
      <c r="CN65" s="503"/>
      <c r="CO65" s="502"/>
    </row>
    <row r="66" spans="1:93" ht="15.75" customHeight="1">
      <c r="A66" s="1876"/>
      <c r="B66" s="1877"/>
      <c r="C66" s="1877"/>
      <c r="D66" s="1975"/>
      <c r="E66" s="1975"/>
      <c r="F66" s="1975"/>
      <c r="G66" s="1975"/>
      <c r="H66" s="1976"/>
      <c r="I66" s="1940" t="s">
        <v>608</v>
      </c>
      <c r="J66" s="1941"/>
      <c r="K66" s="1942" t="s">
        <v>613</v>
      </c>
      <c r="L66" s="1942"/>
      <c r="M66" s="1942"/>
      <c r="N66" s="1942"/>
      <c r="O66" s="1942"/>
      <c r="P66" s="1942"/>
      <c r="Q66" s="1942"/>
      <c r="R66" s="1942"/>
      <c r="S66" s="1982"/>
      <c r="T66" s="1877"/>
      <c r="U66" s="1877"/>
      <c r="V66" s="1877"/>
      <c r="W66" s="1877"/>
      <c r="X66" s="1877"/>
      <c r="Y66" s="1877"/>
      <c r="Z66" s="1986"/>
      <c r="AA66" s="1987"/>
      <c r="AB66" s="1987"/>
      <c r="AC66" s="1987"/>
      <c r="AD66" s="1987"/>
      <c r="AE66" s="1987"/>
      <c r="AF66" s="1987"/>
      <c r="AG66" s="1987"/>
      <c r="AH66" s="1987"/>
      <c r="AI66" s="1987"/>
      <c r="AJ66" s="1987"/>
      <c r="AK66" s="1987"/>
      <c r="AL66" s="1987"/>
      <c r="AM66" s="1987"/>
      <c r="AN66" s="1987"/>
      <c r="AO66" s="1987"/>
      <c r="AP66" s="1988"/>
      <c r="AQ66" s="502"/>
      <c r="AR66" s="1989"/>
      <c r="AS66" s="1761"/>
      <c r="AT66" s="1934"/>
      <c r="AU66" s="1935"/>
      <c r="AV66" s="1935"/>
      <c r="AW66" s="1935"/>
      <c r="AX66" s="1935"/>
      <c r="AY66" s="1935"/>
      <c r="AZ66" s="1935"/>
      <c r="BA66" s="1935"/>
      <c r="BB66" s="1935"/>
      <c r="BC66" s="1935"/>
      <c r="BD66" s="1935"/>
      <c r="BE66" s="1935"/>
      <c r="BF66" s="1930"/>
      <c r="BG66" s="1931"/>
      <c r="BH66" s="1931"/>
      <c r="BI66" s="1931"/>
      <c r="BJ66" s="1931"/>
      <c r="BK66" s="1931"/>
      <c r="BL66" s="1931"/>
      <c r="BM66" s="1931"/>
      <c r="BN66" s="1931"/>
      <c r="BO66" s="1931"/>
      <c r="BP66" s="1931"/>
      <c r="BQ66" s="1931"/>
      <c r="BR66" s="1931"/>
      <c r="BS66" s="1931"/>
      <c r="BT66" s="1931"/>
      <c r="BU66" s="1931"/>
      <c r="BV66" s="1931"/>
      <c r="BW66" s="1931"/>
      <c r="BX66" s="1931"/>
      <c r="BY66" s="1931"/>
      <c r="BZ66" s="1931"/>
      <c r="CA66" s="1931"/>
      <c r="CB66" s="1931"/>
      <c r="CC66" s="1931"/>
      <c r="CD66" s="1931"/>
      <c r="CE66" s="1931"/>
      <c r="CF66" s="1931"/>
      <c r="CG66" s="1931"/>
      <c r="CH66" s="1931"/>
      <c r="CI66" s="1931"/>
      <c r="CJ66" s="1931"/>
      <c r="CK66" s="1931"/>
      <c r="CL66" s="1939"/>
    </row>
    <row r="67" spans="1:93" ht="13.5" customHeight="1">
      <c r="A67" s="1943" t="s">
        <v>614</v>
      </c>
      <c r="B67" s="1944"/>
      <c r="C67" s="1945"/>
      <c r="D67" s="1951" t="s">
        <v>71</v>
      </c>
      <c r="E67" s="1951"/>
      <c r="F67" s="1951"/>
      <c r="G67" s="1951"/>
      <c r="H67" s="1951"/>
      <c r="I67" s="1953" t="str">
        <f>IF(算定基礎賃金集計表!BE12="","",算定基礎賃金集計表!BE12)</f>
        <v/>
      </c>
      <c r="J67" s="1954"/>
      <c r="K67" s="1954"/>
      <c r="L67" s="1954"/>
      <c r="M67" s="1954"/>
      <c r="N67" s="1954"/>
      <c r="O67" s="1954"/>
      <c r="P67" s="1954"/>
      <c r="Q67" s="1954"/>
      <c r="R67" s="1954"/>
      <c r="S67" s="1954"/>
      <c r="T67" s="1954"/>
      <c r="U67" s="1954"/>
      <c r="V67" s="1954"/>
      <c r="W67" s="1954"/>
      <c r="X67" s="1954"/>
      <c r="Y67" s="1954"/>
      <c r="Z67" s="1954"/>
      <c r="AA67" s="1954"/>
      <c r="AB67" s="1954"/>
      <c r="AC67" s="1954"/>
      <c r="AD67" s="1954"/>
      <c r="AE67" s="1954"/>
      <c r="AF67" s="1954"/>
      <c r="AG67" s="1954"/>
      <c r="AH67" s="1954"/>
      <c r="AI67" s="1954"/>
      <c r="AJ67" s="1954"/>
      <c r="AK67" s="1954"/>
      <c r="AL67" s="1954"/>
      <c r="AM67" s="1954"/>
      <c r="AN67" s="1954"/>
      <c r="AO67" s="1954"/>
      <c r="AP67" s="1955"/>
      <c r="AQ67" s="502"/>
      <c r="AR67" s="1989"/>
      <c r="AS67" s="1761"/>
      <c r="AT67" s="1959" t="s">
        <v>615</v>
      </c>
      <c r="AU67" s="1960"/>
      <c r="AV67" s="1960"/>
      <c r="AW67" s="1960"/>
      <c r="AX67" s="1960"/>
      <c r="AY67" s="1960"/>
      <c r="AZ67" s="1960"/>
      <c r="BA67" s="1960"/>
      <c r="BB67" s="1960"/>
      <c r="BC67" s="1960"/>
      <c r="BD67" s="1960"/>
      <c r="BE67" s="1961"/>
      <c r="BF67" s="1936"/>
      <c r="BG67" s="1937"/>
      <c r="BH67" s="1937"/>
      <c r="BI67" s="1937"/>
      <c r="BJ67" s="1937"/>
      <c r="BK67" s="1937"/>
      <c r="BL67" s="1937"/>
      <c r="BM67" s="1937"/>
      <c r="BN67" s="1937"/>
      <c r="BO67" s="1937"/>
      <c r="BP67" s="1937"/>
      <c r="BQ67" s="1937"/>
      <c r="BR67" s="1937"/>
      <c r="BS67" s="1937"/>
      <c r="BT67" s="1937"/>
      <c r="BU67" s="1937"/>
      <c r="BV67" s="1937"/>
      <c r="BW67" s="1937"/>
      <c r="BX67" s="1937"/>
      <c r="BY67" s="1937"/>
      <c r="BZ67" s="1937"/>
      <c r="CA67" s="1937"/>
      <c r="CB67" s="1937"/>
      <c r="CC67" s="1937"/>
      <c r="CD67" s="1937"/>
      <c r="CE67" s="1937"/>
      <c r="CF67" s="1937"/>
      <c r="CG67" s="1937"/>
      <c r="CH67" s="1937"/>
      <c r="CI67" s="1937"/>
      <c r="CJ67" s="1937"/>
      <c r="CK67" s="1937"/>
      <c r="CL67" s="1938"/>
      <c r="CM67" s="502"/>
      <c r="CN67" s="502"/>
      <c r="CO67" s="502"/>
    </row>
    <row r="68" spans="1:93">
      <c r="A68" s="1946"/>
      <c r="B68" s="1947"/>
      <c r="C68" s="1948"/>
      <c r="D68" s="1952"/>
      <c r="E68" s="1952"/>
      <c r="F68" s="1952"/>
      <c r="G68" s="1952"/>
      <c r="H68" s="1952"/>
      <c r="I68" s="1956"/>
      <c r="J68" s="1957"/>
      <c r="K68" s="1957"/>
      <c r="L68" s="1957"/>
      <c r="M68" s="1957"/>
      <c r="N68" s="1957"/>
      <c r="O68" s="1957"/>
      <c r="P68" s="1957"/>
      <c r="Q68" s="1957"/>
      <c r="R68" s="1957"/>
      <c r="S68" s="1957"/>
      <c r="T68" s="1957"/>
      <c r="U68" s="1957"/>
      <c r="V68" s="1957"/>
      <c r="W68" s="1957"/>
      <c r="X68" s="1957"/>
      <c r="Y68" s="1957"/>
      <c r="Z68" s="1957"/>
      <c r="AA68" s="1957"/>
      <c r="AB68" s="1957"/>
      <c r="AC68" s="1957"/>
      <c r="AD68" s="1957"/>
      <c r="AE68" s="1957"/>
      <c r="AF68" s="1957"/>
      <c r="AG68" s="1957"/>
      <c r="AH68" s="1957"/>
      <c r="AI68" s="1957"/>
      <c r="AJ68" s="1957"/>
      <c r="AK68" s="1957"/>
      <c r="AL68" s="1957"/>
      <c r="AM68" s="1957"/>
      <c r="AN68" s="1957"/>
      <c r="AO68" s="1957"/>
      <c r="AP68" s="1958"/>
      <c r="AQ68" s="502"/>
      <c r="AR68" s="1989"/>
      <c r="AS68" s="1761"/>
      <c r="AT68" s="1962"/>
      <c r="AU68" s="1963"/>
      <c r="AV68" s="1963"/>
      <c r="AW68" s="1963"/>
      <c r="AX68" s="1963"/>
      <c r="AY68" s="1963"/>
      <c r="AZ68" s="1963"/>
      <c r="BA68" s="1963"/>
      <c r="BB68" s="1963"/>
      <c r="BC68" s="1963"/>
      <c r="BD68" s="1963"/>
      <c r="BE68" s="1964"/>
      <c r="BF68" s="1965"/>
      <c r="BG68" s="1966"/>
      <c r="BH68" s="1966"/>
      <c r="BI68" s="1966"/>
      <c r="BJ68" s="1966"/>
      <c r="BK68" s="1966"/>
      <c r="BL68" s="1966"/>
      <c r="BM68" s="1966"/>
      <c r="BN68" s="1966"/>
      <c r="BO68" s="1966"/>
      <c r="BP68" s="1966"/>
      <c r="BQ68" s="1966"/>
      <c r="BR68" s="1966"/>
      <c r="BS68" s="1966"/>
      <c r="BT68" s="1966"/>
      <c r="BU68" s="1966"/>
      <c r="BV68" s="1966"/>
      <c r="BW68" s="1966"/>
      <c r="BX68" s="1966"/>
      <c r="BY68" s="1966"/>
      <c r="BZ68" s="1966"/>
      <c r="CA68" s="1966"/>
      <c r="CB68" s="1966"/>
      <c r="CC68" s="1966"/>
      <c r="CD68" s="1966"/>
      <c r="CE68" s="1966"/>
      <c r="CF68" s="1966"/>
      <c r="CG68" s="1966"/>
      <c r="CH68" s="1966"/>
      <c r="CI68" s="1966"/>
      <c r="CJ68" s="1966"/>
      <c r="CK68" s="1966"/>
      <c r="CL68" s="1967"/>
      <c r="CM68" s="502"/>
      <c r="CN68" s="502"/>
      <c r="CO68" s="502"/>
    </row>
    <row r="69" spans="1:93" ht="12.75" customHeight="1">
      <c r="A69" s="1946"/>
      <c r="B69" s="1947"/>
      <c r="C69" s="1947"/>
      <c r="D69" s="1968" t="s">
        <v>616</v>
      </c>
      <c r="E69" s="1969"/>
      <c r="F69" s="1969"/>
      <c r="G69" s="1969"/>
      <c r="H69" s="1970"/>
      <c r="I69" s="1992" t="str">
        <f>IF(算定基礎賃金集計表!BE8="","",算定基礎賃金集計表!BE8)</f>
        <v/>
      </c>
      <c r="J69" s="1993"/>
      <c r="K69" s="1993"/>
      <c r="L69" s="1993"/>
      <c r="M69" s="1993"/>
      <c r="N69" s="1993"/>
      <c r="O69" s="1993"/>
      <c r="P69" s="1993"/>
      <c r="Q69" s="1993"/>
      <c r="R69" s="1993"/>
      <c r="S69" s="1993"/>
      <c r="T69" s="1993"/>
      <c r="U69" s="1993"/>
      <c r="V69" s="1993"/>
      <c r="W69" s="1993"/>
      <c r="X69" s="1993"/>
      <c r="Y69" s="1993"/>
      <c r="Z69" s="1993"/>
      <c r="AA69" s="1993"/>
      <c r="AB69" s="1993"/>
      <c r="AC69" s="1993"/>
      <c r="AD69" s="1993"/>
      <c r="AE69" s="1993"/>
      <c r="AF69" s="1993"/>
      <c r="AG69" s="1993"/>
      <c r="AH69" s="1993"/>
      <c r="AI69" s="1993"/>
      <c r="AJ69" s="1993"/>
      <c r="AK69" s="1993"/>
      <c r="AL69" s="1993"/>
      <c r="AM69" s="1993"/>
      <c r="AN69" s="1993"/>
      <c r="AO69" s="1993"/>
      <c r="AP69" s="1994"/>
      <c r="AQ69" s="502"/>
      <c r="AR69" s="1989"/>
      <c r="AS69" s="1761"/>
      <c r="AT69" s="1923" t="s">
        <v>617</v>
      </c>
      <c r="AU69" s="1924"/>
      <c r="AV69" s="1924"/>
      <c r="AW69" s="1924"/>
      <c r="AX69" s="1924"/>
      <c r="AY69" s="1924"/>
      <c r="AZ69" s="1924"/>
      <c r="BA69" s="1924"/>
      <c r="BB69" s="1924"/>
      <c r="BC69" s="1924"/>
      <c r="BD69" s="1924"/>
      <c r="BE69" s="1924"/>
      <c r="BF69" s="1927" t="s">
        <v>618</v>
      </c>
      <c r="BG69" s="1928"/>
      <c r="BH69" s="1928"/>
      <c r="BI69" s="1928"/>
      <c r="BJ69" s="1928"/>
      <c r="BK69" s="1928"/>
      <c r="BL69" s="1928"/>
      <c r="BM69" s="1928"/>
      <c r="BN69" s="1928"/>
      <c r="BO69" s="1928"/>
      <c r="BP69" s="1928"/>
      <c r="BQ69" s="1928"/>
      <c r="BR69" s="1928"/>
      <c r="BS69" s="1928"/>
      <c r="BT69" s="1928"/>
      <c r="BU69" s="1928"/>
      <c r="BV69" s="1928"/>
      <c r="BW69" s="1928"/>
      <c r="BX69" s="1928"/>
      <c r="BY69" s="1928"/>
      <c r="BZ69" s="1928"/>
      <c r="CA69" s="1928"/>
      <c r="CB69" s="1928"/>
      <c r="CC69" s="1928"/>
      <c r="CD69" s="1928"/>
      <c r="CE69" s="1928"/>
      <c r="CF69" s="1928"/>
      <c r="CG69" s="1928"/>
      <c r="CH69" s="1928"/>
      <c r="CI69" s="1928"/>
      <c r="CJ69" s="1928"/>
      <c r="CK69" s="1928"/>
      <c r="CL69" s="1929"/>
      <c r="CM69" s="502"/>
      <c r="CN69" s="502"/>
      <c r="CO69" s="502"/>
    </row>
    <row r="70" spans="1:93" ht="18" customHeight="1">
      <c r="A70" s="1949"/>
      <c r="B70" s="1950"/>
      <c r="C70" s="1950"/>
      <c r="D70" s="1971"/>
      <c r="E70" s="1972"/>
      <c r="F70" s="1972"/>
      <c r="G70" s="1972"/>
      <c r="H70" s="1973"/>
      <c r="I70" s="1995"/>
      <c r="J70" s="1996"/>
      <c r="K70" s="1996"/>
      <c r="L70" s="1996"/>
      <c r="M70" s="1996"/>
      <c r="N70" s="1996"/>
      <c r="O70" s="1996"/>
      <c r="P70" s="1996"/>
      <c r="Q70" s="1996"/>
      <c r="R70" s="1996"/>
      <c r="S70" s="1996"/>
      <c r="T70" s="1996"/>
      <c r="U70" s="1996"/>
      <c r="V70" s="1996"/>
      <c r="W70" s="1996"/>
      <c r="X70" s="1996"/>
      <c r="Y70" s="1996"/>
      <c r="Z70" s="1996"/>
      <c r="AA70" s="1996"/>
      <c r="AB70" s="1996"/>
      <c r="AC70" s="1996"/>
      <c r="AD70" s="1996"/>
      <c r="AE70" s="1996"/>
      <c r="AF70" s="1996"/>
      <c r="AG70" s="1996"/>
      <c r="AH70" s="1996"/>
      <c r="AI70" s="1996"/>
      <c r="AJ70" s="1996"/>
      <c r="AK70" s="1996"/>
      <c r="AL70" s="1996"/>
      <c r="AM70" s="1996"/>
      <c r="AN70" s="1996"/>
      <c r="AO70" s="1996"/>
      <c r="AP70" s="1997"/>
      <c r="AQ70" s="502"/>
      <c r="AR70" s="1990"/>
      <c r="AS70" s="1991"/>
      <c r="AT70" s="1925"/>
      <c r="AU70" s="1926"/>
      <c r="AV70" s="1926"/>
      <c r="AW70" s="1926"/>
      <c r="AX70" s="1926"/>
      <c r="AY70" s="1926"/>
      <c r="AZ70" s="1926"/>
      <c r="BA70" s="1926"/>
      <c r="BB70" s="1926"/>
      <c r="BC70" s="1926"/>
      <c r="BD70" s="1926"/>
      <c r="BE70" s="1926"/>
      <c r="BF70" s="1930"/>
      <c r="BG70" s="1931"/>
      <c r="BH70" s="1931"/>
      <c r="BI70" s="1931"/>
      <c r="BJ70" s="1931"/>
      <c r="BK70" s="1931"/>
      <c r="BL70" s="1931"/>
      <c r="BM70" s="1931"/>
      <c r="BN70" s="1931"/>
      <c r="BO70" s="1931"/>
      <c r="BP70" s="1931"/>
      <c r="BQ70" s="1931"/>
      <c r="BR70" s="1931"/>
      <c r="BS70" s="1931"/>
      <c r="BT70" s="1931"/>
      <c r="BU70" s="1931"/>
      <c r="BV70" s="1931"/>
      <c r="BW70" s="1931"/>
      <c r="BX70" s="1931"/>
      <c r="BY70" s="1931"/>
      <c r="BZ70" s="1931"/>
      <c r="CA70" s="1931"/>
      <c r="CB70" s="1931"/>
      <c r="CC70" s="1931"/>
      <c r="CD70" s="1931"/>
      <c r="CE70" s="1931"/>
      <c r="CF70" s="1931"/>
      <c r="CG70" s="1931"/>
      <c r="CH70" s="1931"/>
      <c r="CI70" s="1931"/>
      <c r="CJ70" s="1931"/>
      <c r="CK70" s="1932" t="s">
        <v>77</v>
      </c>
      <c r="CL70" s="1933"/>
      <c r="CM70" s="502"/>
      <c r="CN70" s="502"/>
      <c r="CO70" s="502"/>
    </row>
    <row r="71" spans="1:93">
      <c r="A71" s="664"/>
      <c r="B71" s="665"/>
      <c r="C71" s="665"/>
      <c r="D71" s="502"/>
      <c r="E71" s="502"/>
      <c r="F71" s="502"/>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502"/>
      <c r="AK71" s="502"/>
      <c r="AL71" s="502"/>
      <c r="AM71" s="502"/>
      <c r="AN71" s="502"/>
      <c r="AO71" s="502"/>
      <c r="AP71" s="502"/>
      <c r="AQ71" s="502"/>
      <c r="AR71" s="502"/>
      <c r="AS71" s="502"/>
      <c r="AT71" s="502"/>
      <c r="AU71" s="502"/>
      <c r="AV71" s="502"/>
      <c r="AW71" s="502"/>
      <c r="AX71" s="502"/>
      <c r="AY71" s="502"/>
      <c r="AZ71" s="502"/>
      <c r="BA71" s="502"/>
      <c r="BB71" s="502"/>
      <c r="BC71" s="502"/>
      <c r="BD71" s="502"/>
      <c r="BE71" s="502"/>
      <c r="BF71" s="502"/>
      <c r="BG71" s="502"/>
      <c r="BH71" s="502"/>
      <c r="BI71" s="502"/>
      <c r="BJ71" s="502"/>
      <c r="BK71" s="502"/>
      <c r="BL71" s="502"/>
      <c r="BM71" s="502"/>
      <c r="BN71" s="502"/>
      <c r="BO71" s="502"/>
      <c r="BP71" s="502"/>
      <c r="BQ71" s="502"/>
      <c r="BR71" s="502"/>
      <c r="BS71" s="502"/>
      <c r="BT71" s="502"/>
      <c r="BU71" s="502"/>
      <c r="BV71" s="502"/>
      <c r="BW71" s="502"/>
      <c r="BX71" s="502"/>
      <c r="BY71" s="502"/>
      <c r="BZ71" s="502"/>
      <c r="CA71" s="502"/>
      <c r="CB71" s="502"/>
      <c r="CC71" s="502"/>
      <c r="CD71" s="502"/>
      <c r="CE71" s="502"/>
      <c r="CF71" s="502"/>
      <c r="CG71" s="502"/>
      <c r="CH71" s="502"/>
      <c r="CI71" s="502"/>
      <c r="CJ71" s="502"/>
      <c r="CK71" s="502"/>
      <c r="CL71" s="502"/>
      <c r="CM71" s="502"/>
      <c r="CN71" s="502"/>
      <c r="CO71" s="502"/>
    </row>
  </sheetData>
  <sheetProtection sheet="1" objects="1" scenarios="1" selectLockedCells="1"/>
  <mergeCells count="467">
    <mergeCell ref="AT69:BE70"/>
    <mergeCell ref="BF69:CL69"/>
    <mergeCell ref="BF70:CJ70"/>
    <mergeCell ref="CK70:CL70"/>
    <mergeCell ref="AT65:BE66"/>
    <mergeCell ref="BF65:CL66"/>
    <mergeCell ref="I66:J66"/>
    <mergeCell ref="K66:R66"/>
    <mergeCell ref="A67:C70"/>
    <mergeCell ref="D67:H68"/>
    <mergeCell ref="I67:AP68"/>
    <mergeCell ref="AT67:BE68"/>
    <mergeCell ref="BF67:CL68"/>
    <mergeCell ref="D69:H70"/>
    <mergeCell ref="A65:H66"/>
    <mergeCell ref="I65:J65"/>
    <mergeCell ref="K65:R65"/>
    <mergeCell ref="S65:Y66"/>
    <mergeCell ref="Z65:AP66"/>
    <mergeCell ref="AR65:AS70"/>
    <mergeCell ref="I69:AP70"/>
    <mergeCell ref="AE60:AP60"/>
    <mergeCell ref="G61:P61"/>
    <mergeCell ref="S61:AB61"/>
    <mergeCell ref="AE61:AN61"/>
    <mergeCell ref="CB61:CL61"/>
    <mergeCell ref="CB62:CL64"/>
    <mergeCell ref="AR63:AS64"/>
    <mergeCell ref="AT63:BE63"/>
    <mergeCell ref="AT64:AW64"/>
    <mergeCell ref="AZ64:BE64"/>
    <mergeCell ref="BG64:BK64"/>
    <mergeCell ref="BM64:BQ64"/>
    <mergeCell ref="BT64:BZ64"/>
    <mergeCell ref="BO55:BZ56"/>
    <mergeCell ref="CA55:CL56"/>
    <mergeCell ref="A57:C61"/>
    <mergeCell ref="G57:P57"/>
    <mergeCell ref="S57:AB57"/>
    <mergeCell ref="AE57:AN57"/>
    <mergeCell ref="AQ57:AZ57"/>
    <mergeCell ref="BC57:BL57"/>
    <mergeCell ref="BO57:BX57"/>
    <mergeCell ref="CA57:CJ57"/>
    <mergeCell ref="D58:F59"/>
    <mergeCell ref="G58:R58"/>
    <mergeCell ref="S58:AD58"/>
    <mergeCell ref="AE58:AP58"/>
    <mergeCell ref="BC58:BZ60"/>
    <mergeCell ref="CB58:CL58"/>
    <mergeCell ref="G59:P59"/>
    <mergeCell ref="S59:AB59"/>
    <mergeCell ref="AE59:AN59"/>
    <mergeCell ref="AR59:BB60"/>
    <mergeCell ref="CB59:CL60"/>
    <mergeCell ref="D60:F61"/>
    <mergeCell ref="G60:R60"/>
    <mergeCell ref="S60:AD60"/>
    <mergeCell ref="BK48:BM48"/>
    <mergeCell ref="Z54:AA54"/>
    <mergeCell ref="AB54:AC54"/>
    <mergeCell ref="AD54:AE54"/>
    <mergeCell ref="AF54:AG54"/>
    <mergeCell ref="A55:C56"/>
    <mergeCell ref="D55:F57"/>
    <mergeCell ref="G55:R56"/>
    <mergeCell ref="S55:AD56"/>
    <mergeCell ref="AE55:AP56"/>
    <mergeCell ref="N54:O54"/>
    <mergeCell ref="P54:Q54"/>
    <mergeCell ref="R54:S54"/>
    <mergeCell ref="T54:U54"/>
    <mergeCell ref="V54:W54"/>
    <mergeCell ref="X54:Y54"/>
    <mergeCell ref="AQ55:BB56"/>
    <mergeCell ref="BC55:BN56"/>
    <mergeCell ref="AX46:AY46"/>
    <mergeCell ref="AZ46:BA46"/>
    <mergeCell ref="BB46:BC46"/>
    <mergeCell ref="CF48:CH48"/>
    <mergeCell ref="CI48:CK48"/>
    <mergeCell ref="U50:AL50"/>
    <mergeCell ref="AM50:AN50"/>
    <mergeCell ref="AP51:AV54"/>
    <mergeCell ref="K52:R52"/>
    <mergeCell ref="Z52:AG52"/>
    <mergeCell ref="AL53:AN53"/>
    <mergeCell ref="BO53:CG53"/>
    <mergeCell ref="L54:M54"/>
    <mergeCell ref="BN48:BP48"/>
    <mergeCell ref="BQ48:BS48"/>
    <mergeCell ref="BT48:BV48"/>
    <mergeCell ref="BW48:BY48"/>
    <mergeCell ref="BZ48:CB48"/>
    <mergeCell ref="CC48:CE48"/>
    <mergeCell ref="AV48:AX48"/>
    <mergeCell ref="AY48:BA48"/>
    <mergeCell ref="BB48:BD48"/>
    <mergeCell ref="BE48:BG48"/>
    <mergeCell ref="BH48:BJ48"/>
    <mergeCell ref="AL46:AM46"/>
    <mergeCell ref="AP46:AQ46"/>
    <mergeCell ref="AR46:AS46"/>
    <mergeCell ref="AT46:AU46"/>
    <mergeCell ref="AV46:AW46"/>
    <mergeCell ref="E48:G48"/>
    <mergeCell ref="L48:N48"/>
    <mergeCell ref="V48:X48"/>
    <mergeCell ref="AH48:AJ48"/>
    <mergeCell ref="AP48:AR48"/>
    <mergeCell ref="AS48:AU48"/>
    <mergeCell ref="CF44:CG44"/>
    <mergeCell ref="D46:E46"/>
    <mergeCell ref="F46:G46"/>
    <mergeCell ref="H46:I46"/>
    <mergeCell ref="J46:K46"/>
    <mergeCell ref="L46:M46"/>
    <mergeCell ref="N46:O46"/>
    <mergeCell ref="P46:Q46"/>
    <mergeCell ref="BP44:BQ44"/>
    <mergeCell ref="BR44:BS44"/>
    <mergeCell ref="BT44:BU44"/>
    <mergeCell ref="BV44:BW44"/>
    <mergeCell ref="BX44:BY44"/>
    <mergeCell ref="BZ44:CA44"/>
    <mergeCell ref="AJ44:AK44"/>
    <mergeCell ref="AL44:AM44"/>
    <mergeCell ref="AN44:AO44"/>
    <mergeCell ref="AT44:BG44"/>
    <mergeCell ref="BL44:BM44"/>
    <mergeCell ref="BN44:BO44"/>
    <mergeCell ref="BD46:BE46"/>
    <mergeCell ref="BF46:BG46"/>
    <mergeCell ref="CF46:CG46"/>
    <mergeCell ref="R46:S46"/>
    <mergeCell ref="CB41:CC41"/>
    <mergeCell ref="CD41:CE41"/>
    <mergeCell ref="CF41:CG41"/>
    <mergeCell ref="F42:O44"/>
    <mergeCell ref="X44:Y44"/>
    <mergeCell ref="Z44:AA44"/>
    <mergeCell ref="AB44:AC44"/>
    <mergeCell ref="AD44:AE44"/>
    <mergeCell ref="AF44:AG44"/>
    <mergeCell ref="AH44:AI44"/>
    <mergeCell ref="BP41:BQ41"/>
    <mergeCell ref="BR41:BS41"/>
    <mergeCell ref="BT41:BU41"/>
    <mergeCell ref="BV41:BW41"/>
    <mergeCell ref="BX41:BY41"/>
    <mergeCell ref="BZ41:CA41"/>
    <mergeCell ref="AF41:AG41"/>
    <mergeCell ref="AH41:AI41"/>
    <mergeCell ref="AJ41:AK41"/>
    <mergeCell ref="AL41:AM41"/>
    <mergeCell ref="AN41:AO41"/>
    <mergeCell ref="AT41:BG41"/>
    <mergeCell ref="CB44:CC44"/>
    <mergeCell ref="CD44:CE44"/>
    <mergeCell ref="BZ37:CA37"/>
    <mergeCell ref="CB37:CC37"/>
    <mergeCell ref="CD37:CE37"/>
    <mergeCell ref="CF37:CG37"/>
    <mergeCell ref="D38:E44"/>
    <mergeCell ref="F38:O38"/>
    <mergeCell ref="F39:O39"/>
    <mergeCell ref="X39:Y39"/>
    <mergeCell ref="Z39:AA39"/>
    <mergeCell ref="AB39:AC39"/>
    <mergeCell ref="BN37:BO37"/>
    <mergeCell ref="BP37:BQ37"/>
    <mergeCell ref="BR37:BS37"/>
    <mergeCell ref="BT37:BU37"/>
    <mergeCell ref="BV37:BW37"/>
    <mergeCell ref="BX37:BY37"/>
    <mergeCell ref="AH37:AI37"/>
    <mergeCell ref="AJ37:AK37"/>
    <mergeCell ref="AL37:AM37"/>
    <mergeCell ref="AN37:AO37"/>
    <mergeCell ref="AT37:BG37"/>
    <mergeCell ref="F40:O40"/>
    <mergeCell ref="F41:O41"/>
    <mergeCell ref="X41:Y41"/>
    <mergeCell ref="BV35:BW35"/>
    <mergeCell ref="BX35:BY35"/>
    <mergeCell ref="AH35:AI35"/>
    <mergeCell ref="AJ35:AK35"/>
    <mergeCell ref="AL35:AM35"/>
    <mergeCell ref="AN35:AO35"/>
    <mergeCell ref="AT35:BG35"/>
    <mergeCell ref="BL35:BM35"/>
    <mergeCell ref="AJ39:AK39"/>
    <mergeCell ref="AL39:AM39"/>
    <mergeCell ref="AN39:AO39"/>
    <mergeCell ref="AH39:AI39"/>
    <mergeCell ref="CC32:CD32"/>
    <mergeCell ref="R33:AQ33"/>
    <mergeCell ref="AU33:BE33"/>
    <mergeCell ref="BI33:CJ33"/>
    <mergeCell ref="D34:O35"/>
    <mergeCell ref="X35:Y35"/>
    <mergeCell ref="Z35:AA35"/>
    <mergeCell ref="AB35:AC35"/>
    <mergeCell ref="AD35:AE35"/>
    <mergeCell ref="AF35:AG35"/>
    <mergeCell ref="BJ32:BM32"/>
    <mergeCell ref="BN32:BP32"/>
    <mergeCell ref="BQ32:BR32"/>
    <mergeCell ref="BT32:BV32"/>
    <mergeCell ref="BW32:BX32"/>
    <mergeCell ref="BZ32:CB32"/>
    <mergeCell ref="BZ35:CA35"/>
    <mergeCell ref="CB35:CC35"/>
    <mergeCell ref="CD35:CE35"/>
    <mergeCell ref="CF35:CG35"/>
    <mergeCell ref="BN35:BO35"/>
    <mergeCell ref="BP35:BQ35"/>
    <mergeCell ref="BR35:BS35"/>
    <mergeCell ref="BT35:BU35"/>
    <mergeCell ref="BX30:BY30"/>
    <mergeCell ref="BZ30:CA30"/>
    <mergeCell ref="CB30:CC30"/>
    <mergeCell ref="AL30:AM30"/>
    <mergeCell ref="AN30:AO30"/>
    <mergeCell ref="AT30:BG30"/>
    <mergeCell ref="BL30:BM30"/>
    <mergeCell ref="BN30:BO30"/>
    <mergeCell ref="BP30:BQ30"/>
    <mergeCell ref="A32:C44"/>
    <mergeCell ref="AF32:AI32"/>
    <mergeCell ref="AJ32:AL32"/>
    <mergeCell ref="AM32:AN32"/>
    <mergeCell ref="AP32:AR32"/>
    <mergeCell ref="AS32:AT32"/>
    <mergeCell ref="AV32:AX32"/>
    <mergeCell ref="AY32:AZ32"/>
    <mergeCell ref="BR30:BS30"/>
    <mergeCell ref="BL37:BM37"/>
    <mergeCell ref="D36:O37"/>
    <mergeCell ref="X37:Y37"/>
    <mergeCell ref="Z37:AA37"/>
    <mergeCell ref="AB37:AC37"/>
    <mergeCell ref="AD37:AE37"/>
    <mergeCell ref="AF37:AG37"/>
    <mergeCell ref="Z41:AA41"/>
    <mergeCell ref="AB41:AC41"/>
    <mergeCell ref="AD41:AE41"/>
    <mergeCell ref="AD39:AE39"/>
    <mergeCell ref="AF39:AG39"/>
    <mergeCell ref="CF28:CG28"/>
    <mergeCell ref="X30:Y30"/>
    <mergeCell ref="Z30:AA30"/>
    <mergeCell ref="AB30:AC30"/>
    <mergeCell ref="AD30:AE30"/>
    <mergeCell ref="AF30:AG30"/>
    <mergeCell ref="AH30:AI30"/>
    <mergeCell ref="AJ30:AK30"/>
    <mergeCell ref="BP28:BQ28"/>
    <mergeCell ref="BR28:BS28"/>
    <mergeCell ref="BT28:BU28"/>
    <mergeCell ref="BV28:BW28"/>
    <mergeCell ref="BX28:BY28"/>
    <mergeCell ref="BZ28:CA28"/>
    <mergeCell ref="AJ28:AK28"/>
    <mergeCell ref="AL28:AM28"/>
    <mergeCell ref="AN28:AO28"/>
    <mergeCell ref="AT28:BG28"/>
    <mergeCell ref="BL28:BM28"/>
    <mergeCell ref="BN28:BO28"/>
    <mergeCell ref="CD30:CE30"/>
    <mergeCell ref="CF30:CG30"/>
    <mergeCell ref="BT30:BU30"/>
    <mergeCell ref="BV30:BW30"/>
    <mergeCell ref="CB25:CC25"/>
    <mergeCell ref="CD25:CE25"/>
    <mergeCell ref="CF25:CG25"/>
    <mergeCell ref="F26:O28"/>
    <mergeCell ref="X28:Y28"/>
    <mergeCell ref="Z28:AA28"/>
    <mergeCell ref="AB28:AC28"/>
    <mergeCell ref="AD28:AE28"/>
    <mergeCell ref="AF28:AG28"/>
    <mergeCell ref="AH28:AI28"/>
    <mergeCell ref="BP25:BQ25"/>
    <mergeCell ref="BR25:BS25"/>
    <mergeCell ref="BT25:BU25"/>
    <mergeCell ref="BV25:BW25"/>
    <mergeCell ref="BX25:BY25"/>
    <mergeCell ref="BZ25:CA25"/>
    <mergeCell ref="AF25:AG25"/>
    <mergeCell ref="AH25:AI25"/>
    <mergeCell ref="AJ25:AK25"/>
    <mergeCell ref="AL25:AM25"/>
    <mergeCell ref="AN25:AO25"/>
    <mergeCell ref="AT25:BG25"/>
    <mergeCell ref="CB28:CC28"/>
    <mergeCell ref="CD28:CE28"/>
    <mergeCell ref="BZ21:CA21"/>
    <mergeCell ref="CB21:CC21"/>
    <mergeCell ref="CD21:CE21"/>
    <mergeCell ref="CF21:CG21"/>
    <mergeCell ref="D22:E28"/>
    <mergeCell ref="F22:O22"/>
    <mergeCell ref="F23:O23"/>
    <mergeCell ref="X23:Y23"/>
    <mergeCell ref="Z23:AA23"/>
    <mergeCell ref="AB23:AC23"/>
    <mergeCell ref="BN21:BO21"/>
    <mergeCell ref="BP21:BQ21"/>
    <mergeCell ref="BR21:BS21"/>
    <mergeCell ref="BT21:BU21"/>
    <mergeCell ref="BV21:BW21"/>
    <mergeCell ref="BX21:BY21"/>
    <mergeCell ref="AH21:AI21"/>
    <mergeCell ref="AJ21:AK21"/>
    <mergeCell ref="AL21:AM21"/>
    <mergeCell ref="AN21:AO21"/>
    <mergeCell ref="AT21:BG21"/>
    <mergeCell ref="F24:O24"/>
    <mergeCell ref="F25:O25"/>
    <mergeCell ref="X25:Y25"/>
    <mergeCell ref="CN16:CO60"/>
    <mergeCell ref="R17:AQ17"/>
    <mergeCell ref="BI17:CJ17"/>
    <mergeCell ref="D18:O19"/>
    <mergeCell ref="X19:Y19"/>
    <mergeCell ref="Z19:AA19"/>
    <mergeCell ref="AB19:AC19"/>
    <mergeCell ref="AD19:AE19"/>
    <mergeCell ref="BJ16:BM16"/>
    <mergeCell ref="BN16:BP16"/>
    <mergeCell ref="BQ16:BR16"/>
    <mergeCell ref="BT16:BV16"/>
    <mergeCell ref="BW16:BX16"/>
    <mergeCell ref="BZ16:CB16"/>
    <mergeCell ref="BL21:BM21"/>
    <mergeCell ref="BZ19:CA19"/>
    <mergeCell ref="CB19:CC19"/>
    <mergeCell ref="CD19:CE19"/>
    <mergeCell ref="CF19:CG19"/>
    <mergeCell ref="D20:O21"/>
    <mergeCell ref="X21:Y21"/>
    <mergeCell ref="Z21:AA21"/>
    <mergeCell ref="AB21:AC21"/>
    <mergeCell ref="AD21:AE21"/>
    <mergeCell ref="T14:U14"/>
    <mergeCell ref="V14:W14"/>
    <mergeCell ref="X14:Y14"/>
    <mergeCell ref="Z14:AA14"/>
    <mergeCell ref="AB14:AC14"/>
    <mergeCell ref="C14:D14"/>
    <mergeCell ref="E14:F14"/>
    <mergeCell ref="CC16:CD16"/>
    <mergeCell ref="CL16:CM34"/>
    <mergeCell ref="AF21:AG21"/>
    <mergeCell ref="BN19:BO19"/>
    <mergeCell ref="BP19:BQ19"/>
    <mergeCell ref="BR19:BS19"/>
    <mergeCell ref="BT19:BU19"/>
    <mergeCell ref="BV19:BW19"/>
    <mergeCell ref="BX19:BY19"/>
    <mergeCell ref="AH19:AI19"/>
    <mergeCell ref="AJ19:AK19"/>
    <mergeCell ref="AL19:AM19"/>
    <mergeCell ref="AN19:AO19"/>
    <mergeCell ref="AT19:BG19"/>
    <mergeCell ref="BL19:BM19"/>
    <mergeCell ref="AJ23:AK23"/>
    <mergeCell ref="AL23:AM23"/>
    <mergeCell ref="A16:C28"/>
    <mergeCell ref="AF16:AI16"/>
    <mergeCell ref="AJ16:AL16"/>
    <mergeCell ref="AM16:AN16"/>
    <mergeCell ref="AP16:AR16"/>
    <mergeCell ref="AS16:AT16"/>
    <mergeCell ref="AV16:AX16"/>
    <mergeCell ref="AY16:AZ16"/>
    <mergeCell ref="AF19:AG19"/>
    <mergeCell ref="AN23:AO23"/>
    <mergeCell ref="Z25:AA25"/>
    <mergeCell ref="AB25:AC25"/>
    <mergeCell ref="AD25:AE25"/>
    <mergeCell ref="AD23:AE23"/>
    <mergeCell ref="AF23:AG23"/>
    <mergeCell ref="AH23:AI23"/>
    <mergeCell ref="G14:H14"/>
    <mergeCell ref="I14:J14"/>
    <mergeCell ref="K14:L14"/>
    <mergeCell ref="M14:N14"/>
    <mergeCell ref="AT11:AW11"/>
    <mergeCell ref="BF11:BI11"/>
    <mergeCell ref="M13:N13"/>
    <mergeCell ref="AB13:AC13"/>
    <mergeCell ref="AO13:AP13"/>
    <mergeCell ref="AQ13:AR13"/>
    <mergeCell ref="AC11:AE11"/>
    <mergeCell ref="AF11:AG11"/>
    <mergeCell ref="AH11:AK11"/>
    <mergeCell ref="AL11:AM11"/>
    <mergeCell ref="AN11:AQ11"/>
    <mergeCell ref="AR11:AS11"/>
    <mergeCell ref="BC14:BE14"/>
    <mergeCell ref="AG14:AH14"/>
    <mergeCell ref="AI14:AJ14"/>
    <mergeCell ref="AK14:AL14"/>
    <mergeCell ref="AM14:AN14"/>
    <mergeCell ref="AO14:AP14"/>
    <mergeCell ref="AU14:AW14"/>
    <mergeCell ref="R14:S14"/>
    <mergeCell ref="C11:E11"/>
    <mergeCell ref="F11:G11"/>
    <mergeCell ref="H11:K11"/>
    <mergeCell ref="L11:M11"/>
    <mergeCell ref="N11:Q11"/>
    <mergeCell ref="R11:S11"/>
    <mergeCell ref="T11:W11"/>
    <mergeCell ref="C10:E10"/>
    <mergeCell ref="H10:K10"/>
    <mergeCell ref="N10:Q10"/>
    <mergeCell ref="T10:W10"/>
    <mergeCell ref="AH10:AK10"/>
    <mergeCell ref="BH7:BN7"/>
    <mergeCell ref="BO7:BS7"/>
    <mergeCell ref="E8:G8"/>
    <mergeCell ref="H8:J8"/>
    <mergeCell ref="K8:M8"/>
    <mergeCell ref="N8:P8"/>
    <mergeCell ref="Q8:S8"/>
    <mergeCell ref="T8:V8"/>
    <mergeCell ref="W8:Y8"/>
    <mergeCell ref="Z8:AB8"/>
    <mergeCell ref="AR8:AS8"/>
    <mergeCell ref="AW8:BA8"/>
    <mergeCell ref="BB8:BG8"/>
    <mergeCell ref="BH8:BN8"/>
    <mergeCell ref="BO8:BS8"/>
    <mergeCell ref="AN8:AO8"/>
    <mergeCell ref="AP8:AQ8"/>
    <mergeCell ref="AN10:AQ10"/>
    <mergeCell ref="AT10:AW10"/>
    <mergeCell ref="AC10:AE10"/>
    <mergeCell ref="B7:D8"/>
    <mergeCell ref="E7:J7"/>
    <mergeCell ref="N7:S7"/>
    <mergeCell ref="T7:AK7"/>
    <mergeCell ref="AL7:AS7"/>
    <mergeCell ref="AW7:BA7"/>
    <mergeCell ref="BB7:BG7"/>
    <mergeCell ref="I5:K5"/>
    <mergeCell ref="L5:N5"/>
    <mergeCell ref="O5:Q5"/>
    <mergeCell ref="R5:T5"/>
    <mergeCell ref="U5:W5"/>
    <mergeCell ref="AC5:AE5"/>
    <mergeCell ref="AC8:AE8"/>
    <mergeCell ref="AF8:AH8"/>
    <mergeCell ref="AI8:AK8"/>
    <mergeCell ref="AL8:AM8"/>
    <mergeCell ref="BC2:BP3"/>
    <mergeCell ref="F3:H4"/>
    <mergeCell ref="I3:K4"/>
    <mergeCell ref="AC3:AN4"/>
    <mergeCell ref="AQ3:BB4"/>
    <mergeCell ref="BC4:BP4"/>
    <mergeCell ref="AF5:AH5"/>
    <mergeCell ref="AQ5:AS5"/>
    <mergeCell ref="AW6:BS6"/>
  </mergeCells>
  <phoneticPr fontId="2"/>
  <dataValidations count="1">
    <dataValidation type="list" allowBlank="1" showInputMessage="1" showErrorMessage="1" sqref="Z65:AP66">
      <formula1>"(イ)該当する,(ロ)該当しない"</formula1>
    </dataValidation>
  </dataValidations>
  <pageMargins left="0.78740157480314965" right="0.31496062992125984" top="0.35433070866141736" bottom="0.15748031496062992"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1"/>
  <sheetViews>
    <sheetView showGridLines="0" workbookViewId="0">
      <selection activeCell="J22" sqref="J22"/>
    </sheetView>
  </sheetViews>
  <sheetFormatPr defaultColWidth="0" defaultRowHeight="19.5" customHeight="1"/>
  <cols>
    <col min="1" max="1" width="1.25" style="49" customWidth="1"/>
    <col min="2" max="3" width="5" style="49" customWidth="1"/>
    <col min="4" max="10" width="15" style="49" customWidth="1"/>
    <col min="11" max="11" width="1.25" style="49" customWidth="1"/>
    <col min="12" max="16384" width="9" style="49" hidden="1"/>
  </cols>
  <sheetData>
    <row r="1" spans="1:10" ht="19.5" customHeight="1">
      <c r="B1" s="2001" t="s">
        <v>84</v>
      </c>
      <c r="C1" s="2002"/>
      <c r="D1" s="2003"/>
      <c r="E1" s="67" t="s">
        <v>37</v>
      </c>
      <c r="F1" s="67" t="s">
        <v>38</v>
      </c>
      <c r="G1" s="67" t="s">
        <v>81</v>
      </c>
      <c r="H1" s="480"/>
    </row>
    <row r="2" spans="1:10" ht="19.5" customHeight="1">
      <c r="B2" s="2004"/>
      <c r="C2" s="2005"/>
      <c r="D2" s="2006"/>
      <c r="E2" s="244"/>
      <c r="F2" s="253">
        <f>IF(I22="二元（労災）",0,IF(AND((算定基礎賃金集計表!O48+算定基礎賃金集計表!AB48)/12&lt;1,(算定基礎賃金集計表!O48+算定基礎賃金集計表!AB48)/12&gt;0),1,ROUNDDOWN((算定基礎賃金集計表!O48+算定基礎賃金集計表!AB48)/12,0)))</f>
        <v>0</v>
      </c>
      <c r="G2" s="253">
        <f>IF(E9=0,0,IF(AND(算定基礎賃金集計表!AO48/12&lt;1,算定基礎賃金集計表!AO48/12&gt;0),1,ROUNDDOWN(算定基礎賃金集計表!AO48/12,0)))</f>
        <v>0</v>
      </c>
      <c r="H2" s="476"/>
    </row>
    <row r="3" spans="1:10" ht="19.5" customHeight="1">
      <c r="B3" s="51"/>
      <c r="C3" s="51"/>
      <c r="D3" s="51"/>
      <c r="E3" s="51"/>
      <c r="F3" s="51"/>
      <c r="G3" s="51"/>
      <c r="H3" s="51"/>
    </row>
    <row r="4" spans="1:10" ht="19.5" customHeight="1">
      <c r="B4" s="2022" t="s">
        <v>87</v>
      </c>
      <c r="C4" s="2013" t="s">
        <v>11</v>
      </c>
      <c r="D4" s="2013"/>
      <c r="E4" s="67" t="s">
        <v>16</v>
      </c>
      <c r="F4" s="67" t="s">
        <v>17</v>
      </c>
      <c r="G4" s="67" t="s">
        <v>18</v>
      </c>
      <c r="H4" s="480"/>
    </row>
    <row r="5" spans="1:10" ht="19.5" customHeight="1">
      <c r="B5" s="2023"/>
      <c r="C5" s="2013" t="s">
        <v>10</v>
      </c>
      <c r="D5" s="2013"/>
      <c r="E5" s="244"/>
      <c r="F5" s="216">
        <f>申告書記入イメージ!BB46</f>
        <v>0</v>
      </c>
      <c r="G5" s="52">
        <f>IF(AND(E6&gt;0,E9=0),G6,IF(G6+G9=0,ROUNDDOWN(E5*F5,0),G6+G9))</f>
        <v>0</v>
      </c>
      <c r="H5" s="477"/>
    </row>
    <row r="6" spans="1:10" ht="19.5" customHeight="1">
      <c r="B6" s="2023"/>
      <c r="C6" s="2013" t="s">
        <v>12</v>
      </c>
      <c r="D6" s="2013"/>
      <c r="E6" s="244"/>
      <c r="F6" s="244"/>
      <c r="G6" s="244"/>
      <c r="H6" s="477"/>
    </row>
    <row r="7" spans="1:10" ht="19.5" customHeight="1">
      <c r="B7" s="2023"/>
      <c r="C7" s="2025" t="s">
        <v>82</v>
      </c>
      <c r="D7" s="60" t="s">
        <v>8</v>
      </c>
      <c r="E7" s="78">
        <f>算定基礎賃金集計表!AB53</f>
        <v>0</v>
      </c>
      <c r="F7" s="2020"/>
      <c r="G7" s="2021"/>
      <c r="H7" s="481"/>
    </row>
    <row r="8" spans="1:10" ht="19.5" customHeight="1">
      <c r="B8" s="2023"/>
      <c r="C8" s="2025"/>
      <c r="D8" s="60" t="s">
        <v>9</v>
      </c>
      <c r="E8" s="78">
        <f>算定基礎賃金集計表!AB58</f>
        <v>0</v>
      </c>
      <c r="F8" s="69">
        <f>申告書記入イメージ!BB61</f>
        <v>0</v>
      </c>
      <c r="G8" s="68">
        <f>IF(OR(E8="",E9=0),0,ROUNDDOWN(E8*F8,0))</f>
        <v>0</v>
      </c>
      <c r="H8" s="477"/>
      <c r="J8" s="250"/>
    </row>
    <row r="9" spans="1:10" ht="19.5" customHeight="1">
      <c r="B9" s="2023"/>
      <c r="C9" s="2015"/>
      <c r="D9" s="61" t="s">
        <v>7</v>
      </c>
      <c r="E9" s="78">
        <f>E7-E8</f>
        <v>0</v>
      </c>
      <c r="F9" s="79">
        <f>申告書記入イメージ!BB66</f>
        <v>0</v>
      </c>
      <c r="G9" s="68">
        <f>IF(E9="",0,ROUNDDOWN(E9*F9,0))</f>
        <v>0</v>
      </c>
      <c r="H9" s="477"/>
      <c r="I9" s="250"/>
    </row>
    <row r="10" spans="1:10" ht="19.5" customHeight="1">
      <c r="B10" s="2024"/>
      <c r="C10" s="2013" t="s">
        <v>27</v>
      </c>
      <c r="D10" s="2013"/>
      <c r="E10" s="244"/>
      <c r="F10" s="245"/>
      <c r="G10" s="52">
        <f>ROUNDDOWN(E10*F10,0)</f>
        <v>0</v>
      </c>
      <c r="H10" s="477"/>
      <c r="I10" s="252"/>
      <c r="J10" s="251"/>
    </row>
    <row r="11" spans="1:10" ht="19.5" customHeight="1">
      <c r="B11" s="53"/>
      <c r="C11" s="53"/>
      <c r="D11" s="53"/>
      <c r="E11" s="54"/>
      <c r="F11" s="54"/>
      <c r="G11" s="54"/>
      <c r="H11" s="54"/>
    </row>
    <row r="12" spans="1:10" ht="19.5" customHeight="1">
      <c r="A12" s="50"/>
      <c r="B12" s="2011" t="s">
        <v>88</v>
      </c>
      <c r="C12" s="2013" t="s">
        <v>11</v>
      </c>
      <c r="D12" s="2013"/>
      <c r="E12" s="67" t="s">
        <v>19</v>
      </c>
      <c r="F12" s="67" t="s">
        <v>20</v>
      </c>
      <c r="G12" s="67" t="s">
        <v>26</v>
      </c>
      <c r="H12" s="480"/>
      <c r="I12" s="50"/>
    </row>
    <row r="13" spans="1:10" ht="19.5" customHeight="1">
      <c r="A13" s="50"/>
      <c r="B13" s="2012"/>
      <c r="C13" s="2013" t="s">
        <v>10</v>
      </c>
      <c r="D13" s="2013"/>
      <c r="E13" s="244"/>
      <c r="F13" s="216">
        <f>申告書記入イメージ!BB83</f>
        <v>0</v>
      </c>
      <c r="G13" s="52">
        <f>IF(AND(申告書記入イメージ!W4="行わない",G5*2&lt;=E19),E19-G5,IF(E13=0,G14+G17,ROUNDDOWN(E13*F13,0)))</f>
        <v>0</v>
      </c>
      <c r="H13" s="477"/>
      <c r="I13" s="57"/>
    </row>
    <row r="14" spans="1:10" ht="19.5" customHeight="1">
      <c r="A14" s="50"/>
      <c r="B14" s="2012"/>
      <c r="C14" s="2013" t="s">
        <v>12</v>
      </c>
      <c r="D14" s="2014"/>
      <c r="E14" s="244"/>
      <c r="F14" s="244"/>
      <c r="G14" s="244"/>
      <c r="H14" s="477"/>
      <c r="I14" s="50"/>
    </row>
    <row r="15" spans="1:10" ht="19.5" customHeight="1">
      <c r="A15" s="50"/>
      <c r="B15" s="2012"/>
      <c r="C15" s="2015" t="s">
        <v>83</v>
      </c>
      <c r="D15" s="62" t="s">
        <v>8</v>
      </c>
      <c r="E15" s="55">
        <f>IF(申告書記入イメージ!W4="行わない",IF(E6=E9,0,IF(E19&lt;=G5*2,E7,0)),E7)</f>
        <v>0</v>
      </c>
      <c r="F15" s="86"/>
      <c r="G15" s="88"/>
      <c r="H15" s="478"/>
      <c r="I15" s="50"/>
      <c r="J15" s="71" t="s">
        <v>341</v>
      </c>
    </row>
    <row r="16" spans="1:10" ht="19.5" customHeight="1">
      <c r="A16" s="50"/>
      <c r="B16" s="2012"/>
      <c r="C16" s="2016"/>
      <c r="D16" s="62" t="s">
        <v>9</v>
      </c>
      <c r="E16" s="56">
        <f>IF(申告書記入イメージ!W4="行わない",IF(E6=E9,0,IF(E19&lt;=G5*2,E8,0)),E8)</f>
        <v>0</v>
      </c>
      <c r="F16" s="87"/>
      <c r="G16" s="89"/>
      <c r="H16" s="478"/>
      <c r="I16" s="50"/>
      <c r="J16" s="85">
        <f>IF(申告書記入イメージ!AY128="",4,申告書記入イメージ!AY128)</f>
        <v>4</v>
      </c>
    </row>
    <row r="17" spans="1:10" ht="19.5" customHeight="1">
      <c r="A17" s="50"/>
      <c r="B17" s="2012"/>
      <c r="C17" s="2017"/>
      <c r="D17" s="60" t="s">
        <v>7</v>
      </c>
      <c r="E17" s="70">
        <f>IF(申告書記入イメージ!W4="行わない",IF(E6=E9,0,IF(E19&lt;=G5*2,E9,0)),E9)</f>
        <v>0</v>
      </c>
      <c r="F17" s="69">
        <f>申告書記入イメージ!BB103</f>
        <v>0</v>
      </c>
      <c r="G17" s="68">
        <f>IF(AND(J20="還付なし",E17*F17=0,E13=0),IF(F17=0,0,G13-G14),ROUNDDOWN(E17*F17,0))</f>
        <v>0</v>
      </c>
      <c r="H17" s="477"/>
      <c r="I17" s="50"/>
      <c r="J17" s="71" t="s">
        <v>342</v>
      </c>
    </row>
    <row r="18" spans="1:10" ht="19.5" customHeight="1">
      <c r="A18" s="50"/>
      <c r="B18" s="53"/>
      <c r="C18" s="53"/>
      <c r="D18" s="53"/>
      <c r="E18" s="50"/>
      <c r="F18" s="50"/>
      <c r="G18" s="50"/>
      <c r="H18" s="50"/>
      <c r="I18" s="50"/>
      <c r="J18" s="85" t="str">
        <f>IF(AND(J20="還付なし",J16&lt;&gt;""),"表示","非表示")</f>
        <v>非表示</v>
      </c>
    </row>
    <row r="19" spans="1:10" ht="19.5" customHeight="1">
      <c r="A19" s="50"/>
      <c r="B19" s="2018" t="s">
        <v>85</v>
      </c>
      <c r="C19" s="2018"/>
      <c r="D19" s="2019"/>
      <c r="E19" s="55">
        <f>申告書記入イメージ!AF121</f>
        <v>0</v>
      </c>
      <c r="F19" s="71" t="s">
        <v>95</v>
      </c>
      <c r="G19" s="80">
        <f>申告書記入イメージ!CV109</f>
        <v>0</v>
      </c>
      <c r="H19" s="479"/>
      <c r="J19" s="71" t="s">
        <v>131</v>
      </c>
    </row>
    <row r="20" spans="1:10" ht="19.5" customHeight="1">
      <c r="A20" s="50"/>
      <c r="B20" s="53"/>
      <c r="C20" s="53"/>
      <c r="D20" s="53"/>
      <c r="E20" s="50"/>
      <c r="F20" s="50"/>
      <c r="G20" s="50"/>
      <c r="H20" s="50"/>
      <c r="I20" s="50"/>
      <c r="J20" s="85" t="str">
        <f>IF(AND(申告書記入イメージ!W4="行わない",G5*2&lt;=E19),"還付なし","還付あり")</f>
        <v>還付あり</v>
      </c>
    </row>
    <row r="21" spans="1:10" ht="19.5" customHeight="1">
      <c r="A21" s="50"/>
      <c r="B21" s="2007" t="s">
        <v>86</v>
      </c>
      <c r="C21" s="2008"/>
      <c r="D21" s="72" t="s">
        <v>66</v>
      </c>
      <c r="E21" s="73" t="s">
        <v>67</v>
      </c>
      <c r="F21" s="73" t="s">
        <v>68</v>
      </c>
      <c r="G21" s="51"/>
      <c r="H21" s="51"/>
      <c r="I21" s="71" t="s">
        <v>102</v>
      </c>
      <c r="J21" s="71" t="s">
        <v>101</v>
      </c>
    </row>
    <row r="22" spans="1:10" ht="19.5" customHeight="1">
      <c r="A22" s="50"/>
      <c r="B22" s="2009"/>
      <c r="C22" s="2010"/>
      <c r="D22" s="485">
        <f>F27</f>
        <v>0</v>
      </c>
      <c r="E22" s="485">
        <f>G27</f>
        <v>0</v>
      </c>
      <c r="F22" s="486">
        <f>H27</f>
        <v>0</v>
      </c>
      <c r="G22" s="57"/>
      <c r="H22" s="57"/>
      <c r="I22" s="85" t="s">
        <v>210</v>
      </c>
      <c r="J22" s="85" t="str">
        <f>IF(I22="一元",IF($G$13&gt;=400000,"可能","不可能"),IF($G$13&gt;=200000,"可能","不可能"))</f>
        <v>不可能</v>
      </c>
    </row>
    <row r="23" spans="1:10" ht="19.5" customHeight="1">
      <c r="A23" s="50"/>
      <c r="B23" s="53"/>
      <c r="C23" s="53"/>
      <c r="D23" s="53"/>
      <c r="E23" s="50"/>
      <c r="F23" s="50"/>
      <c r="G23" s="50"/>
      <c r="H23" s="50"/>
      <c r="I23" s="50"/>
    </row>
    <row r="24" spans="1:10" ht="19.5" customHeight="1">
      <c r="A24" s="50"/>
      <c r="B24" s="1998" t="s">
        <v>96</v>
      </c>
      <c r="C24" s="61"/>
      <c r="D24" s="74" t="s">
        <v>89</v>
      </c>
      <c r="E24" s="75" t="s">
        <v>90</v>
      </c>
      <c r="F24" s="75" t="s">
        <v>91</v>
      </c>
      <c r="G24" s="76" t="s">
        <v>93</v>
      </c>
      <c r="H24" s="75" t="s">
        <v>343</v>
      </c>
      <c r="I24" s="75" t="s">
        <v>92</v>
      </c>
      <c r="J24" s="75" t="s">
        <v>94</v>
      </c>
    </row>
    <row r="25" spans="1:10" ht="19.5" customHeight="1">
      <c r="A25" s="50"/>
      <c r="B25" s="1999"/>
      <c r="C25" s="60" t="s">
        <v>13</v>
      </c>
      <c r="D25" s="65">
        <f>(INDEX(($D$30:$J$32,$D$35:$J$37,$D$40:$J$42,$D$49:$J$51),1,1,$J$16))</f>
        <v>0</v>
      </c>
      <c r="E25" s="65">
        <f>(INDEX(($D$30:$J$32,$D$35:$J$37,$D$40:$J$42,$D$49:$J$51),1,2,$J$16))</f>
        <v>0</v>
      </c>
      <c r="F25" s="65">
        <f>(INDEX(($D$30:$J$32,$D$35:$J$37,$D$40:$J$42,$D$49:$J$51),1,3,$J$16))</f>
        <v>0</v>
      </c>
      <c r="G25" s="65">
        <f>(INDEX(($D$30:$J$32,$D$35:$J$37,$D$40:$J$42,$D$49:$J$51),1,4,$J$16))</f>
        <v>0</v>
      </c>
      <c r="H25" s="65">
        <f>(INDEX(($D$30:$J$32,$D$35:$J$37,$D$40:$J$42,$D$49:$J$51),1,5,$J$16))</f>
        <v>0</v>
      </c>
      <c r="I25" s="65">
        <f>(INDEX(($D$30:$J$32,$D$35:$J$37,$D$40:$J$42,$D$49:$J$51),1,6,$J$16))</f>
        <v>0</v>
      </c>
      <c r="J25" s="65">
        <f>(INDEX(($D$30:$J$32,$D$35:$J$37,$D$40:$J$42,$D$49:$J$51),1,7,$J$16))</f>
        <v>0</v>
      </c>
    </row>
    <row r="26" spans="1:10" ht="19.5" customHeight="1">
      <c r="A26" s="50"/>
      <c r="B26" s="1999"/>
      <c r="C26" s="63" t="s">
        <v>14</v>
      </c>
      <c r="D26" s="65">
        <f>(INDEX(($D$30:$J$32,$D$35:$J$37,$D$40:$J$42,$D$49:$J$51),2,1,$J$16))</f>
        <v>0</v>
      </c>
      <c r="E26" s="65">
        <f>(INDEX(($D$30:$J$32,$D$35:$J$37,$D$40:$J$42,$D$49:$J$51),2,2,$J$16))</f>
        <v>0</v>
      </c>
      <c r="F26" s="72" t="s">
        <v>352</v>
      </c>
      <c r="G26" s="73" t="s">
        <v>353</v>
      </c>
      <c r="H26" s="73" t="s">
        <v>354</v>
      </c>
      <c r="I26" s="482"/>
      <c r="J26" s="65">
        <f>(INDEX(($D$30:$J$32,$D$35:$J$37,$D$40:$J$42,$D$49:$J$51),2,7,$J$16))</f>
        <v>0</v>
      </c>
    </row>
    <row r="27" spans="1:10" ht="19.5" customHeight="1">
      <c r="A27" s="50"/>
      <c r="B27" s="2000"/>
      <c r="C27" s="60" t="s">
        <v>15</v>
      </c>
      <c r="D27" s="65">
        <f>(INDEX(($D$30:$J$32,$D$35:$J$37,$D$40:$J$42,$D$49:$J$51),3,1,$J$16))</f>
        <v>0</v>
      </c>
      <c r="E27" s="65">
        <f>(INDEX(($D$30:$J$32,$D$35:$J$37,$D$40:$J$42,$D$49:$J$51),3,2,$J$16))</f>
        <v>0</v>
      </c>
      <c r="F27" s="65">
        <f>INDEX(($D$30:$J$32,$D$35:$J$37,$D$40:$J$42,$D$49:$J$51),3,3,$J$16)</f>
        <v>0</v>
      </c>
      <c r="G27" s="65">
        <f>INDEX(($D$30:$J$32,$D$35:$J$37,$D$40:$J$42,$D$49:$J$51),3,4,$J$16)</f>
        <v>0</v>
      </c>
      <c r="H27" s="65">
        <f>INDEX(($D$30:$J$32,$D$35:$J$37,$D$40:$J$42,$D$49:$J$51),3,5,$J$16)</f>
        <v>0</v>
      </c>
      <c r="I27" s="483"/>
      <c r="J27" s="65">
        <f>(INDEX(($D$30:$J$32,$D$35:$J$37,$D$40:$J$42,$D$49:$J$51),3,7,$J$16))</f>
        <v>0</v>
      </c>
    </row>
    <row r="28" spans="1:10" ht="19.5" customHeight="1">
      <c r="A28" s="50"/>
      <c r="B28" s="49" t="s">
        <v>344</v>
      </c>
      <c r="G28" s="250"/>
      <c r="I28" s="50"/>
    </row>
    <row r="29" spans="1:10" ht="19.5" customHeight="1">
      <c r="A29" s="50"/>
      <c r="B29" s="1998" t="s">
        <v>345</v>
      </c>
      <c r="C29" s="61"/>
      <c r="D29" s="74" t="s">
        <v>346</v>
      </c>
      <c r="E29" s="75" t="s">
        <v>347</v>
      </c>
      <c r="F29" s="75" t="s">
        <v>348</v>
      </c>
      <c r="G29" s="76" t="s">
        <v>349</v>
      </c>
      <c r="H29" s="75" t="s">
        <v>343</v>
      </c>
      <c r="I29" s="75" t="s">
        <v>350</v>
      </c>
      <c r="J29" s="75" t="s">
        <v>351</v>
      </c>
    </row>
    <row r="30" spans="1:10" ht="19.5" customHeight="1">
      <c r="A30" s="50"/>
      <c r="B30" s="1999"/>
      <c r="C30" s="60" t="s">
        <v>13</v>
      </c>
      <c r="D30" s="65">
        <f>IF(OR($G$19="",$G$19=0,$G$19=1),$G$13,IF($G$13-$G$19*INT($G$13/$G$19)=0,$G$13/3,IF($G$13-$G$19*INT($G$13/$G$19)=2,INT($G$13/$G$19)+2,INT($G$13/$G$19)+1)))</f>
        <v>0</v>
      </c>
      <c r="E30" s="64">
        <f>IF(申告書記入イメージ!$W$4="行わない",IF(OR($G$5="",$G$5=0),0,IF($E$19&lt;=$G$5,0,IF($E$19-$G$5&gt;D30,D30,$E$19-$G$5))),0)</f>
        <v>0</v>
      </c>
      <c r="F30" s="64">
        <f>H32</f>
        <v>0</v>
      </c>
      <c r="G30" s="66">
        <f>IF(OR(D30="",D30=0),0,D30-E30+F30)</f>
        <v>0</v>
      </c>
      <c r="H30" s="66">
        <v>0</v>
      </c>
      <c r="I30" s="64">
        <f>$G$10</f>
        <v>0</v>
      </c>
      <c r="J30" s="64">
        <f>IF(OR(D30="",D30=0),0,G30+I30)</f>
        <v>0</v>
      </c>
    </row>
    <row r="31" spans="1:10" ht="19.5" customHeight="1">
      <c r="A31" s="50"/>
      <c r="B31" s="1999"/>
      <c r="C31" s="63" t="s">
        <v>14</v>
      </c>
      <c r="D31" s="58">
        <f>IF(OR($G$19="",$G$19=0,$G$19=1),0,IF($G$13="",0,IF($G$19=1,0,INT($G$13/3))))</f>
        <v>0</v>
      </c>
      <c r="E31" s="59">
        <f>IF(申告書記入イメージ!$W$4="行わない",IF(OR($G$19="",$G$19=0,$G$19=1),0,IF($G$5="",0,IF($E$19-D30&lt;=$G$5,0,IF($G$19=1,0,IF($E$19-$G$5-E30&gt;=D31,D31,$E$19-$G$5-E30))))),0)</f>
        <v>0</v>
      </c>
      <c r="F31" s="72" t="s">
        <v>352</v>
      </c>
      <c r="G31" s="73" t="s">
        <v>353</v>
      </c>
      <c r="H31" s="73" t="s">
        <v>354</v>
      </c>
      <c r="I31" s="482"/>
      <c r="J31" s="64">
        <f>IF(OR($G$19="",$G$19=0,$G$19=1),0,IF(D31=0,0,D31-E31))</f>
        <v>0</v>
      </c>
    </row>
    <row r="32" spans="1:10" ht="19.5" customHeight="1">
      <c r="A32" s="50"/>
      <c r="B32" s="2000"/>
      <c r="C32" s="60" t="s">
        <v>15</v>
      </c>
      <c r="D32" s="65">
        <f>IF(OR($G$19="",$G$19=0,$G$19=1),0,IF($G$13="",0,IF($G$19=1,0,INT($G$13/3))))</f>
        <v>0</v>
      </c>
      <c r="E32" s="64">
        <f>IF(申告書記入イメージ!$W$4="行わない",IF(OR($G$19="",$G$19=0,$G$19=1),0,IF($G$5="",0,IF($E$19-D30-D31&lt;=$G$5,0,IF($G$19=1,0,IF($E$19-$G$5-E30-E31&gt;=D32,D32,$E$19-$G$5-E30-E31))))),0)</f>
        <v>0</v>
      </c>
      <c r="F32" s="58">
        <f>IF(申告書記入イメージ!$W$4="行わない",IF(OR($G$5="",$G$5=0),0,IF($G$19=1,IF($G$5&gt;=$E$19,0,E30),E30+E31+E32)),0)</f>
        <v>0</v>
      </c>
      <c r="G32" s="58">
        <f>IF($E$19-$G$5-F32-H30&gt;0,$E$19-$G$5-F32-H30,0)</f>
        <v>0</v>
      </c>
      <c r="H32" s="59">
        <f>IF(OR($G$5="",$G$5=0),0,IF($E$19&lt;=$G$5,$G$5-$E$19,0))</f>
        <v>0</v>
      </c>
      <c r="I32" s="483"/>
      <c r="J32" s="64">
        <f>IF(OR($G$19="",$G$19=0,$G$19=1),0,IF(D32=0,0,D32-E32))</f>
        <v>0</v>
      </c>
    </row>
    <row r="33" spans="1:10" ht="19.5" customHeight="1">
      <c r="A33" s="50"/>
      <c r="B33" s="49" t="s">
        <v>360</v>
      </c>
      <c r="H33" s="250"/>
      <c r="I33" s="50"/>
    </row>
    <row r="34" spans="1:10" ht="19.5" customHeight="1">
      <c r="A34" s="50"/>
      <c r="B34" s="1998" t="s">
        <v>345</v>
      </c>
      <c r="C34" s="61"/>
      <c r="D34" s="74" t="s">
        <v>346</v>
      </c>
      <c r="E34" s="75" t="s">
        <v>347</v>
      </c>
      <c r="F34" s="75" t="s">
        <v>348</v>
      </c>
      <c r="G34" s="76" t="s">
        <v>349</v>
      </c>
      <c r="H34" s="75" t="s">
        <v>343</v>
      </c>
      <c r="I34" s="75" t="s">
        <v>350</v>
      </c>
      <c r="J34" s="75" t="s">
        <v>351</v>
      </c>
    </row>
    <row r="35" spans="1:10" ht="19.5" customHeight="1">
      <c r="A35" s="50"/>
      <c r="B35" s="1999"/>
      <c r="C35" s="60" t="s">
        <v>13</v>
      </c>
      <c r="D35" s="65">
        <f>IF(OR($G$19="",$G$19=0,$G$19=1),$G$13,IF($G$13-$G$19*INT($G$13/$G$19)=0,$G$13/3,IF($G$13-$G$19*INT($G$13/$G$19)=2,INT($G$13/$G$19)+2,INT($G$13/$G$19)+1)))</f>
        <v>0</v>
      </c>
      <c r="E35" s="64">
        <v>0</v>
      </c>
      <c r="F35" s="64">
        <f>H37</f>
        <v>0</v>
      </c>
      <c r="G35" s="66">
        <f>IF(OR(D35="",D35=0),0,D35-E35+F35)</f>
        <v>0</v>
      </c>
      <c r="H35" s="484">
        <f>IF(申告書記入イメージ!$W$4="行わない",IF(OR($G$5="",$G$5=0),0,IF($E$19-$G$5&gt;$G$10,$G$10,IF($E$19-$G$5&lt;0,0,$E$19-$G$5))),0)</f>
        <v>0</v>
      </c>
      <c r="I35" s="64">
        <f>$G$10-H35</f>
        <v>0</v>
      </c>
      <c r="J35" s="64">
        <f>IF(OR(D35="",D35=0),0,G35+I35)</f>
        <v>0</v>
      </c>
    </row>
    <row r="36" spans="1:10" ht="19.5" customHeight="1">
      <c r="A36" s="50"/>
      <c r="B36" s="1999"/>
      <c r="C36" s="63" t="s">
        <v>14</v>
      </c>
      <c r="D36" s="58">
        <f>IF(OR($G$19="",$G$19=0,$G$19=1),0,IF($G$13="",0,IF($G$19=1,0,INT($G$13/3))))</f>
        <v>0</v>
      </c>
      <c r="E36" s="59">
        <v>0</v>
      </c>
      <c r="F36" s="72" t="s">
        <v>352</v>
      </c>
      <c r="G36" s="73" t="s">
        <v>353</v>
      </c>
      <c r="H36" s="73" t="s">
        <v>354</v>
      </c>
      <c r="I36" s="482"/>
      <c r="J36" s="64">
        <f>IF(OR($G$19="",$G$19=0,$G$19=1),0,IF(D36=0,0,D36-E36))</f>
        <v>0</v>
      </c>
    </row>
    <row r="37" spans="1:10" ht="19.5" customHeight="1">
      <c r="A37" s="50"/>
      <c r="B37" s="2000"/>
      <c r="C37" s="60" t="s">
        <v>15</v>
      </c>
      <c r="D37" s="65">
        <f>IF(OR($G$19="",$G$19=0,$G$19=1),0,IF($G$13="",0,IF($G$19=1,0,INT($G$13/3))))</f>
        <v>0</v>
      </c>
      <c r="E37" s="64">
        <v>0</v>
      </c>
      <c r="F37" s="58">
        <f>H35</f>
        <v>0</v>
      </c>
      <c r="G37" s="58">
        <f>IF($E$19-$G$5-F37&gt;0,$E$19-$G$5-F37,0)</f>
        <v>0</v>
      </c>
      <c r="H37" s="59">
        <f>IF(OR($G$5="",$G$5=0),0,IF($E$19&lt;=$G$5,$G$5-$E$19,0))</f>
        <v>0</v>
      </c>
      <c r="I37" s="483"/>
      <c r="J37" s="64">
        <f>IF(OR($G$19="",$G$19=0,$G$19=1),0,IF(D37=0,0,D37-E37))</f>
        <v>0</v>
      </c>
    </row>
    <row r="38" spans="1:10" ht="19.5" customHeight="1">
      <c r="A38" s="50"/>
      <c r="B38" s="49" t="s">
        <v>361</v>
      </c>
      <c r="I38" s="50"/>
    </row>
    <row r="39" spans="1:10" ht="19.5" customHeight="1">
      <c r="A39" s="50"/>
      <c r="B39" s="1998" t="s">
        <v>345</v>
      </c>
      <c r="C39" s="61"/>
      <c r="D39" s="74" t="s">
        <v>346</v>
      </c>
      <c r="E39" s="75" t="s">
        <v>347</v>
      </c>
      <c r="F39" s="75" t="s">
        <v>348</v>
      </c>
      <c r="G39" s="76" t="s">
        <v>349</v>
      </c>
      <c r="H39" s="75" t="s">
        <v>343</v>
      </c>
      <c r="I39" s="75" t="s">
        <v>350</v>
      </c>
      <c r="J39" s="75" t="s">
        <v>351</v>
      </c>
    </row>
    <row r="40" spans="1:10" ht="19.5" customHeight="1">
      <c r="A40" s="50"/>
      <c r="B40" s="1999"/>
      <c r="C40" s="60" t="s">
        <v>13</v>
      </c>
      <c r="D40" s="65">
        <f>IF(OR($G$19="",$G$19=0,$G$19=1),$G$13,IF($G$13-$G$19*INT($G$13/$G$19)=0,$G$13/3,IF($G$13-$G$19*INT($G$13/$G$19)=2,INT($G$13/$G$19)+2,INT($G$13/$G$19)+1)))</f>
        <v>0</v>
      </c>
      <c r="E40" s="64">
        <f>IF(申告書記入イメージ!$W$4="行わない",IF(OR($G$5="",$G$5=0),0,IF($E$19&lt;=$G$5,0,IF($E$19-$G$5&gt;D40,D40,$E$19-$G$5))),0)</f>
        <v>0</v>
      </c>
      <c r="F40" s="64">
        <f>H42</f>
        <v>0</v>
      </c>
      <c r="G40" s="66">
        <f>IF(OR(D40="",D40=0),0,IF(D40&lt;E40,D40,D40-E40+F40))</f>
        <v>0</v>
      </c>
      <c r="H40" s="484">
        <f>IF(申告書記入イメージ!$W$4="行わない",IF(OR($G$5="",$G$5=0),0,IF($E$19-$G$5&gt;E40,IF($E$19-$G$5-E40&gt;$G$10,$G$10,$E$19-$G$5-E40),0)),0)</f>
        <v>0</v>
      </c>
      <c r="I40" s="64">
        <f>$G$10-H40</f>
        <v>0</v>
      </c>
      <c r="J40" s="64">
        <f>IF(OR(D40="",D40=0),0,G40+I40)</f>
        <v>0</v>
      </c>
    </row>
    <row r="41" spans="1:10" ht="19.5" customHeight="1">
      <c r="A41" s="50"/>
      <c r="B41" s="1999"/>
      <c r="C41" s="63" t="s">
        <v>14</v>
      </c>
      <c r="D41" s="58">
        <f>IF(OR($G$19="",$G$19=0,$G$19=1),0,IF($G$13="",0,IF($G$19=1,0,INT($G$13/3))))</f>
        <v>0</v>
      </c>
      <c r="E41" s="59">
        <f>IF(申告書記入イメージ!$W$4="行わない",IF(OR($G$19="",$G$19=0,$G$19=1),0,IF($G$5="",0,IF($E$19-$G$5-E40-H40&lt;0,0,IF(D41&lt;$E$19-$G$5-E40-H40,D41,$E$19-$G$5-E40-H40)))),0)</f>
        <v>0</v>
      </c>
      <c r="F41" s="72" t="s">
        <v>352</v>
      </c>
      <c r="G41" s="73" t="s">
        <v>353</v>
      </c>
      <c r="H41" s="73" t="s">
        <v>354</v>
      </c>
      <c r="I41" s="482"/>
      <c r="J41" s="64">
        <f>IF(OR($G$19="",$G$19=0,$G$19=1),0,IF(D41=0,0,D41-E41))</f>
        <v>0</v>
      </c>
    </row>
    <row r="42" spans="1:10" ht="19.5" customHeight="1">
      <c r="A42" s="50"/>
      <c r="B42" s="2000"/>
      <c r="C42" s="60" t="s">
        <v>15</v>
      </c>
      <c r="D42" s="65">
        <f>IF(OR($G$19="",$G$19=0,$G$19=1),0,IF($G$13="",0,IF($G$19=1,0,INT($G$13/3))))</f>
        <v>0</v>
      </c>
      <c r="E42" s="64">
        <f>IF(申告書記入イメージ!$W$4="行わない",IF(OR($G$19="",$G$19=0,$G$19=1),0,IF($G$5="",0,IF($E$19-$G$5-E40-H40-E41&lt;0,0,IF(D41&lt;$E$19-$G$5-E40-H40-E41,D41,$E$19-$G$5-E40-H40-E41)))),0)</f>
        <v>0</v>
      </c>
      <c r="F42" s="58">
        <f>IF(申告書記入イメージ!$W$4="行わない",IF(OR($G$5="",$G$5=0),0,IF($G$19=1,IF($G$5&gt;=$E$19,0,E40+H40),E40+E41+E42+H40)),0)</f>
        <v>0</v>
      </c>
      <c r="G42" s="58">
        <f>IF($E$19-$G$5-F42&gt;0,$E$19-$G$5-F42,0)</f>
        <v>0</v>
      </c>
      <c r="H42" s="59">
        <f>IF(OR($G$5="",$G$5=0),0,IF($E$19&lt;=$G$5,$G$5-$E$19,0))</f>
        <v>0</v>
      </c>
      <c r="I42" s="483"/>
      <c r="J42" s="64">
        <f>IF(OR($G$19="",$G$19=0,$G$19=1),0,IF(D42=0,0,D42-E42))</f>
        <v>0</v>
      </c>
    </row>
    <row r="43" spans="1:10" ht="19.5" customHeight="1">
      <c r="A43" s="50"/>
      <c r="B43" s="49" t="s">
        <v>355</v>
      </c>
      <c r="E43" s="250"/>
      <c r="F43" s="250"/>
      <c r="G43" s="250"/>
      <c r="H43" s="250"/>
      <c r="I43" s="57"/>
    </row>
    <row r="44" spans="1:10" ht="19.5" customHeight="1">
      <c r="A44" s="50"/>
      <c r="C44" s="49" t="s">
        <v>356</v>
      </c>
      <c r="H44" s="250"/>
      <c r="I44" s="50"/>
    </row>
    <row r="45" spans="1:10" ht="19.5" customHeight="1">
      <c r="A45" s="50"/>
      <c r="C45" s="49" t="s">
        <v>357</v>
      </c>
      <c r="E45" s="250"/>
      <c r="H45" s="250"/>
    </row>
    <row r="46" spans="1:10" ht="19.5" customHeight="1">
      <c r="A46" s="50"/>
      <c r="C46" s="49" t="s">
        <v>358</v>
      </c>
      <c r="H46" s="250"/>
    </row>
    <row r="47" spans="1:10" ht="19.5" customHeight="1">
      <c r="A47" s="50"/>
      <c r="C47" s="49" t="s">
        <v>359</v>
      </c>
      <c r="H47" s="250"/>
      <c r="I47" s="50"/>
    </row>
    <row r="48" spans="1:10" ht="19.5" customHeight="1">
      <c r="A48" s="50"/>
      <c r="B48" s="1998" t="s">
        <v>345</v>
      </c>
      <c r="C48" s="61"/>
      <c r="D48" s="74" t="s">
        <v>346</v>
      </c>
      <c r="E48" s="75" t="s">
        <v>347</v>
      </c>
      <c r="F48" s="75" t="s">
        <v>348</v>
      </c>
      <c r="G48" s="76" t="s">
        <v>349</v>
      </c>
      <c r="H48" s="75" t="s">
        <v>343</v>
      </c>
      <c r="I48" s="75" t="s">
        <v>350</v>
      </c>
      <c r="J48" s="75" t="s">
        <v>351</v>
      </c>
    </row>
    <row r="49" spans="1:10" ht="19.5" customHeight="1">
      <c r="A49" s="50"/>
      <c r="B49" s="1999"/>
      <c r="C49" s="60" t="s">
        <v>13</v>
      </c>
      <c r="D49" s="65">
        <f>IF(OR($G$19="",$G$19=0,$G$19=1),$G$13,IF($G$13-$G$19*INT($G$13/$G$19)=0,$G$13/3,IF($G$13-$G$19*INT($G$13/$G$19)=2,INT($G$13/$G$19)+2,INT($G$13/$G$19)+1)))</f>
        <v>0</v>
      </c>
      <c r="E49" s="64">
        <f>IF(申告書記入イメージ!$W$4="行わない",IF(OR($G$5="",$G$5=0),0,IF($E$19&lt;=$G$5,0,IF($E$19-$G$5&gt;=D49,D49,$E$19-$G$5))),0)</f>
        <v>0</v>
      </c>
      <c r="F49" s="64">
        <f>H51</f>
        <v>0</v>
      </c>
      <c r="G49" s="66">
        <f>IF(OR(D49="",D49=0),0,D49-E49+F49)</f>
        <v>0</v>
      </c>
      <c r="H49" s="66">
        <v>0</v>
      </c>
      <c r="I49" s="64">
        <f>$G$10</f>
        <v>0</v>
      </c>
      <c r="J49" s="64">
        <f>IF(OR(D49="",D49=0),0,G49+I49)</f>
        <v>0</v>
      </c>
    </row>
    <row r="50" spans="1:10" ht="19.5" customHeight="1">
      <c r="A50" s="50"/>
      <c r="B50" s="1999"/>
      <c r="C50" s="63" t="s">
        <v>14</v>
      </c>
      <c r="D50" s="58">
        <f>IF(OR($G$19="",$G$19=0,$G$19=1),0,IF($G$13="",0,IF($G$19=1,0,INT($G$13/3))))</f>
        <v>0</v>
      </c>
      <c r="E50" s="59">
        <f>IF(申告書記入イメージ!$W$4="行わない",IF(OR($G$19="",$G$19=0,$G$19=1),0,IF($G$5="",0,IF($E$19-D49&lt;=$G$5,0,IF($G$19=1,0,IF($E$19-$G$5-E49&gt;=D50,D50,$E$19-$G$5-E49))))),0)</f>
        <v>0</v>
      </c>
      <c r="F50" s="72" t="s">
        <v>352</v>
      </c>
      <c r="G50" s="73" t="s">
        <v>353</v>
      </c>
      <c r="H50" s="73" t="s">
        <v>354</v>
      </c>
      <c r="I50" s="482"/>
      <c r="J50" s="64">
        <f>IF(OR($G$19="",$G$19=0,$G$19=1),0,IF(D50=0,0,D50-E50))</f>
        <v>0</v>
      </c>
    </row>
    <row r="51" spans="1:10" ht="19.5" customHeight="1">
      <c r="A51" s="50"/>
      <c r="B51" s="2000"/>
      <c r="C51" s="60" t="s">
        <v>15</v>
      </c>
      <c r="D51" s="65">
        <f>IF(OR($G$19="",$G$19=0,$G$19=1),0,IF($G$13="",0,IF($G$19=1,0,INT($G$13/3))))</f>
        <v>0</v>
      </c>
      <c r="E51" s="64">
        <f>IF(申告書記入イメージ!$W$4="行わない",IF(OR($G$19="",$G$19=0,$G$19=1),0,IF($G$5="",0,IF($E$19-D49-D50&lt;=$G$5,0,IF($G$19=1,0,IF($E$19-$G$5-E49-E50&gt;=D51,D51,$E$19-$G$5-E49-E50))))),0)</f>
        <v>0</v>
      </c>
      <c r="F51" s="58">
        <f>IF(申告書記入イメージ!$W$4="行わない",IF(OR($G$5="",$G$5=0),0,IF($G$19=1,IF($G$5&gt;=$E$19,0,E49),E49+E50+E51)),0)</f>
        <v>0</v>
      </c>
      <c r="G51" s="58">
        <f>IF($E$19-$G$5-F51-H49&gt;0,$E$19-$G$5-F51-H49,0)</f>
        <v>0</v>
      </c>
      <c r="H51" s="59">
        <f>IF(OR($G$5="",$G$5=0),0,IF($E$19&lt;=$G$5,$G$5-$E$19,0))</f>
        <v>0</v>
      </c>
      <c r="I51" s="483"/>
      <c r="J51" s="64">
        <f>IF(OR($G$19="",$G$19=0,$G$19=1),0,IF(D51=0,0,D51-E51))</f>
        <v>0</v>
      </c>
    </row>
  </sheetData>
  <sheetProtection selectLockedCells="1"/>
  <mergeCells count="20">
    <mergeCell ref="F7:G7"/>
    <mergeCell ref="B4:B10"/>
    <mergeCell ref="C4:D4"/>
    <mergeCell ref="C5:D5"/>
    <mergeCell ref="C6:D6"/>
    <mergeCell ref="C7:C9"/>
    <mergeCell ref="B29:B32"/>
    <mergeCell ref="B34:B37"/>
    <mergeCell ref="B39:B42"/>
    <mergeCell ref="B48:B51"/>
    <mergeCell ref="B1:D2"/>
    <mergeCell ref="B21:C22"/>
    <mergeCell ref="B12:B17"/>
    <mergeCell ref="C12:D12"/>
    <mergeCell ref="C13:D13"/>
    <mergeCell ref="C14:D14"/>
    <mergeCell ref="C15:C17"/>
    <mergeCell ref="B19:D19"/>
    <mergeCell ref="C10:D10"/>
    <mergeCell ref="B24:B27"/>
  </mergeCells>
  <phoneticPr fontId="2"/>
  <printOptions horizontalCentered="1"/>
  <pageMargins left="0.59055118110236227" right="0.59055118110236227" top="1.1811023622047245" bottom="0.59055118110236227" header="0.78740157480314965" footer="0.51181102362204722"/>
  <pageSetup paperSize="9" scale="80" orientation="portrait" r:id="rId1"/>
  <headerFooter alignWithMargins="0">
    <oddHeader>&amp;C&amp;14労働保険保険料率等入力シート</oddHeader>
  </headerFooter>
  <cellWatches>
    <cellWatch r="G19"/>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F27" sqref="F27"/>
    </sheetView>
  </sheetViews>
  <sheetFormatPr defaultRowHeight="11.25"/>
  <cols>
    <col min="1" max="2" width="2.625" style="29" customWidth="1"/>
    <col min="3" max="12" width="8.125" style="29" customWidth="1"/>
    <col min="13" max="14" width="9" style="29"/>
    <col min="15" max="15" width="31.875" style="29" bestFit="1" customWidth="1"/>
    <col min="16" max="16384" width="9" style="29"/>
  </cols>
  <sheetData>
    <row r="2" spans="2:9" ht="18.75">
      <c r="B2" s="238" t="s">
        <v>207</v>
      </c>
    </row>
    <row r="4" spans="2:9">
      <c r="B4" s="29" t="s">
        <v>208</v>
      </c>
    </row>
    <row r="5" spans="2:9" s="93" customFormat="1">
      <c r="C5" s="93" t="s">
        <v>209</v>
      </c>
      <c r="D5" s="239"/>
      <c r="E5" s="239"/>
      <c r="F5" s="239"/>
      <c r="G5" s="239"/>
      <c r="H5" s="239"/>
      <c r="I5" s="239"/>
    </row>
    <row r="6" spans="2:9">
      <c r="C6" s="240">
        <v>2019</v>
      </c>
    </row>
    <row r="7" spans="2:9">
      <c r="C7" s="241" t="str">
        <f>TEXT(DATE(LEFT(C6,4),1,1),"ggge年")</f>
        <v>平成31年</v>
      </c>
    </row>
    <row r="10" spans="2:9">
      <c r="B10" s="29" t="s">
        <v>234</v>
      </c>
    </row>
    <row r="11" spans="2:9">
      <c r="C11" s="2030" t="s">
        <v>235</v>
      </c>
      <c r="D11" s="2031"/>
      <c r="E11" s="2028" t="s">
        <v>241</v>
      </c>
      <c r="F11" s="2029"/>
    </row>
    <row r="12" spans="2:9">
      <c r="C12" s="2032"/>
      <c r="D12" s="2033"/>
      <c r="E12" s="246" t="s">
        <v>239</v>
      </c>
      <c r="F12" s="246" t="s">
        <v>240</v>
      </c>
    </row>
    <row r="13" spans="2:9">
      <c r="C13" s="2028" t="s">
        <v>236</v>
      </c>
      <c r="D13" s="2029"/>
      <c r="E13" s="247">
        <v>9</v>
      </c>
      <c r="F13" s="247">
        <v>9</v>
      </c>
    </row>
    <row r="14" spans="2:9" ht="27" customHeight="1">
      <c r="C14" s="2026" t="s">
        <v>237</v>
      </c>
      <c r="D14" s="2027"/>
      <c r="E14" s="247">
        <v>11</v>
      </c>
      <c r="F14" s="247">
        <v>11</v>
      </c>
    </row>
    <row r="15" spans="2:9">
      <c r="C15" s="2028" t="s">
        <v>238</v>
      </c>
      <c r="D15" s="2029"/>
      <c r="E15" s="247">
        <v>12</v>
      </c>
      <c r="F15" s="247">
        <v>12</v>
      </c>
    </row>
  </sheetData>
  <mergeCells count="5">
    <mergeCell ref="C14:D14"/>
    <mergeCell ref="C13:D13"/>
    <mergeCell ref="C15:D15"/>
    <mergeCell ref="E11:F11"/>
    <mergeCell ref="C11:D12"/>
  </mergeCells>
  <phoneticPr fontId="2"/>
  <pageMargins left="0.59055118110236227" right="0.15748031496062992" top="0.74803149606299213" bottom="0.74803149606299213" header="0.31496062992125984" footer="0.31496062992125984"/>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54"/>
  <sheetViews>
    <sheetView showGridLines="0" workbookViewId="0">
      <selection activeCell="E11" sqref="E11:G12"/>
    </sheetView>
  </sheetViews>
  <sheetFormatPr defaultColWidth="0" defaultRowHeight="13.5" customHeight="1" zeroHeight="1"/>
  <cols>
    <col min="1" max="14" width="1.125" style="226" customWidth="1"/>
    <col min="15" max="15" width="1.875" style="226" customWidth="1"/>
    <col min="16" max="16" width="4.125" style="226" customWidth="1"/>
    <col min="17" max="28" width="1.875" style="226" customWidth="1"/>
    <col min="29" max="29" width="4.125" style="226" customWidth="1"/>
    <col min="30" max="41" width="1.875" style="226" customWidth="1"/>
    <col min="42" max="42" width="4.125" style="226" customWidth="1"/>
    <col min="43" max="53" width="1.875" style="226" customWidth="1"/>
    <col min="54" max="56" width="1.5" style="226" customWidth="1"/>
    <col min="57" max="85" width="1.5" style="226" hidden="1" customWidth="1"/>
    <col min="86" max="16384" width="0" style="226" hidden="1"/>
  </cols>
  <sheetData>
    <row r="1" spans="1:79" ht="15.75" customHeight="1">
      <c r="A1" s="235"/>
      <c r="B1" s="234"/>
      <c r="C1" s="234"/>
      <c r="D1" s="234"/>
      <c r="E1" s="234"/>
      <c r="F1" s="234"/>
      <c r="G1" s="234"/>
      <c r="H1" s="234"/>
      <c r="I1" s="819" t="s">
        <v>206</v>
      </c>
      <c r="J1" s="819"/>
      <c r="K1" s="819"/>
      <c r="L1" s="819"/>
      <c r="M1" s="819"/>
      <c r="N1" s="820"/>
      <c r="O1" s="822" t="s">
        <v>205</v>
      </c>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c r="AW1" s="823"/>
      <c r="AX1" s="823"/>
      <c r="AY1" s="823"/>
      <c r="AZ1" s="823"/>
      <c r="BA1" s="824"/>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row>
    <row r="2" spans="1:79" ht="15.75" customHeight="1">
      <c r="A2" s="233"/>
      <c r="B2" s="232"/>
      <c r="C2" s="232"/>
      <c r="D2" s="232"/>
      <c r="E2" s="232"/>
      <c r="F2" s="232"/>
      <c r="G2" s="232"/>
      <c r="H2" s="232"/>
      <c r="I2" s="815"/>
      <c r="J2" s="815"/>
      <c r="K2" s="815"/>
      <c r="L2" s="815"/>
      <c r="M2" s="815"/>
      <c r="N2" s="821"/>
      <c r="O2" s="825"/>
      <c r="P2" s="826"/>
      <c r="Q2" s="826"/>
      <c r="R2" s="826"/>
      <c r="S2" s="826"/>
      <c r="T2" s="826"/>
      <c r="U2" s="826"/>
      <c r="V2" s="826"/>
      <c r="W2" s="826"/>
      <c r="X2" s="826"/>
      <c r="Y2" s="826"/>
      <c r="Z2" s="826"/>
      <c r="AA2" s="826"/>
      <c r="AB2" s="826"/>
      <c r="AC2" s="826"/>
      <c r="AD2" s="826"/>
      <c r="AE2" s="826"/>
      <c r="AF2" s="826"/>
      <c r="AG2" s="826"/>
      <c r="AH2" s="826"/>
      <c r="AI2" s="826"/>
      <c r="AJ2" s="826"/>
      <c r="AK2" s="826"/>
      <c r="AL2" s="826"/>
      <c r="AM2" s="826"/>
      <c r="AN2" s="826"/>
      <c r="AO2" s="826"/>
      <c r="AP2" s="826"/>
      <c r="AQ2" s="826"/>
      <c r="AR2" s="826"/>
      <c r="AS2" s="826"/>
      <c r="AT2" s="826"/>
      <c r="AU2" s="826"/>
      <c r="AV2" s="826"/>
      <c r="AW2" s="826"/>
      <c r="AX2" s="826"/>
      <c r="AY2" s="826"/>
      <c r="AZ2" s="826"/>
      <c r="BA2" s="8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row>
    <row r="3" spans="1:79" ht="15.75" customHeight="1">
      <c r="A3" s="233"/>
      <c r="B3" s="232"/>
      <c r="C3" s="232"/>
      <c r="D3" s="232"/>
      <c r="E3" s="232"/>
      <c r="F3" s="232"/>
      <c r="G3" s="232"/>
      <c r="H3" s="232"/>
      <c r="I3" s="232"/>
      <c r="J3" s="232"/>
      <c r="K3" s="232"/>
      <c r="L3" s="232"/>
      <c r="M3" s="232"/>
      <c r="N3" s="231"/>
      <c r="O3" s="828" t="s">
        <v>204</v>
      </c>
      <c r="P3" s="829"/>
      <c r="Q3" s="829"/>
      <c r="R3" s="829"/>
      <c r="S3" s="829"/>
      <c r="T3" s="829"/>
      <c r="U3" s="829"/>
      <c r="V3" s="829"/>
      <c r="W3" s="829"/>
      <c r="X3" s="829"/>
      <c r="Y3" s="829"/>
      <c r="Z3" s="829"/>
      <c r="AA3" s="830"/>
      <c r="AB3" s="834" t="s">
        <v>203</v>
      </c>
      <c r="AC3" s="829"/>
      <c r="AD3" s="829"/>
      <c r="AE3" s="829"/>
      <c r="AF3" s="829"/>
      <c r="AG3" s="829"/>
      <c r="AH3" s="829"/>
      <c r="AI3" s="829"/>
      <c r="AJ3" s="829"/>
      <c r="AK3" s="829"/>
      <c r="AL3" s="829"/>
      <c r="AM3" s="829"/>
      <c r="AN3" s="830"/>
      <c r="AO3" s="838" t="s">
        <v>202</v>
      </c>
      <c r="AP3" s="838"/>
      <c r="AQ3" s="838"/>
      <c r="AR3" s="838"/>
      <c r="AS3" s="838"/>
      <c r="AT3" s="838"/>
      <c r="AU3" s="838"/>
      <c r="AV3" s="838"/>
      <c r="AW3" s="838"/>
      <c r="AX3" s="838"/>
      <c r="AY3" s="838"/>
      <c r="AZ3" s="838"/>
      <c r="BA3" s="839"/>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row>
    <row r="4" spans="1:79" ht="15.75" customHeight="1">
      <c r="A4" s="233"/>
      <c r="B4" s="232"/>
      <c r="C4" s="232"/>
      <c r="D4" s="232"/>
      <c r="E4" s="232"/>
      <c r="F4" s="232"/>
      <c r="G4" s="232"/>
      <c r="H4" s="232"/>
      <c r="I4" s="232"/>
      <c r="J4" s="232"/>
      <c r="K4" s="232"/>
      <c r="L4" s="232"/>
      <c r="M4" s="232"/>
      <c r="N4" s="231"/>
      <c r="O4" s="831"/>
      <c r="P4" s="832"/>
      <c r="Q4" s="832"/>
      <c r="R4" s="832"/>
      <c r="S4" s="832"/>
      <c r="T4" s="832"/>
      <c r="U4" s="832"/>
      <c r="V4" s="832"/>
      <c r="W4" s="832"/>
      <c r="X4" s="832"/>
      <c r="Y4" s="832"/>
      <c r="Z4" s="832"/>
      <c r="AA4" s="833"/>
      <c r="AB4" s="835"/>
      <c r="AC4" s="832"/>
      <c r="AD4" s="832"/>
      <c r="AE4" s="832"/>
      <c r="AF4" s="832"/>
      <c r="AG4" s="832"/>
      <c r="AH4" s="832"/>
      <c r="AI4" s="832"/>
      <c r="AJ4" s="832"/>
      <c r="AK4" s="832"/>
      <c r="AL4" s="832"/>
      <c r="AM4" s="832"/>
      <c r="AN4" s="833"/>
      <c r="AO4" s="838"/>
      <c r="AP4" s="838"/>
      <c r="AQ4" s="838"/>
      <c r="AR4" s="838"/>
      <c r="AS4" s="838"/>
      <c r="AT4" s="838"/>
      <c r="AU4" s="838"/>
      <c r="AV4" s="838"/>
      <c r="AW4" s="838"/>
      <c r="AX4" s="838"/>
      <c r="AY4" s="838"/>
      <c r="AZ4" s="838"/>
      <c r="BA4" s="839"/>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row>
    <row r="5" spans="1:79" ht="15.75" customHeight="1">
      <c r="A5" s="233"/>
      <c r="B5" s="232"/>
      <c r="C5" s="232"/>
      <c r="D5" s="232"/>
      <c r="E5" s="232"/>
      <c r="F5" s="232"/>
      <c r="G5" s="232"/>
      <c r="H5" s="232"/>
      <c r="I5" s="232"/>
      <c r="J5" s="232"/>
      <c r="K5" s="232"/>
      <c r="L5" s="232"/>
      <c r="M5" s="232"/>
      <c r="N5" s="231"/>
      <c r="O5" s="836" t="s">
        <v>201</v>
      </c>
      <c r="P5" s="809"/>
      <c r="Q5" s="809"/>
      <c r="R5" s="809"/>
      <c r="S5" s="809"/>
      <c r="T5" s="809"/>
      <c r="U5" s="809"/>
      <c r="V5" s="809"/>
      <c r="W5" s="809"/>
      <c r="X5" s="809"/>
      <c r="Y5" s="809"/>
      <c r="Z5" s="809"/>
      <c r="AA5" s="837"/>
      <c r="AB5" s="808" t="s">
        <v>200</v>
      </c>
      <c r="AC5" s="809"/>
      <c r="AD5" s="809"/>
      <c r="AE5" s="809"/>
      <c r="AF5" s="809"/>
      <c r="AG5" s="809"/>
      <c r="AH5" s="809"/>
      <c r="AI5" s="809"/>
      <c r="AJ5" s="809"/>
      <c r="AK5" s="809"/>
      <c r="AL5" s="809"/>
      <c r="AM5" s="809"/>
      <c r="AN5" s="837"/>
      <c r="AO5" s="805" t="str">
        <f>"　C"&amp;CHAR(10)&amp;"　Ａのうち"&amp;TEXT(DATE(LEFT('設定シート（非表示）'!C6,4)-65,1,1),"ggge年")&amp;"４月１日以前"&amp;CHAR(10)&amp;"　生れの者"</f>
        <v>　C
　Ａのうち昭和29年４月１日以前
　生れの者</v>
      </c>
      <c r="AP5" s="806"/>
      <c r="AQ5" s="806"/>
      <c r="AR5" s="806"/>
      <c r="AS5" s="806"/>
      <c r="AT5" s="806"/>
      <c r="AU5" s="806"/>
      <c r="AV5" s="806"/>
      <c r="AW5" s="806"/>
      <c r="AX5" s="806"/>
      <c r="AY5" s="806"/>
      <c r="AZ5" s="806"/>
      <c r="BA5" s="80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row>
    <row r="6" spans="1:79" ht="15.75" customHeight="1">
      <c r="A6" s="233"/>
      <c r="B6" s="232"/>
      <c r="C6" s="232"/>
      <c r="D6" s="232"/>
      <c r="E6" s="232"/>
      <c r="F6" s="232"/>
      <c r="G6" s="232"/>
      <c r="H6" s="232"/>
      <c r="I6" s="232"/>
      <c r="J6" s="232"/>
      <c r="K6" s="232"/>
      <c r="L6" s="232"/>
      <c r="M6" s="232"/>
      <c r="N6" s="231"/>
      <c r="O6" s="836"/>
      <c r="P6" s="809"/>
      <c r="Q6" s="809"/>
      <c r="R6" s="809"/>
      <c r="S6" s="809"/>
      <c r="T6" s="809"/>
      <c r="U6" s="809"/>
      <c r="V6" s="809"/>
      <c r="W6" s="809"/>
      <c r="X6" s="809"/>
      <c r="Y6" s="809"/>
      <c r="Z6" s="809"/>
      <c r="AA6" s="837"/>
      <c r="AB6" s="808"/>
      <c r="AC6" s="809"/>
      <c r="AD6" s="809"/>
      <c r="AE6" s="809"/>
      <c r="AF6" s="809"/>
      <c r="AG6" s="809"/>
      <c r="AH6" s="809"/>
      <c r="AI6" s="809"/>
      <c r="AJ6" s="809"/>
      <c r="AK6" s="809"/>
      <c r="AL6" s="809"/>
      <c r="AM6" s="809"/>
      <c r="AN6" s="837"/>
      <c r="AO6" s="808"/>
      <c r="AP6" s="809"/>
      <c r="AQ6" s="809"/>
      <c r="AR6" s="809"/>
      <c r="AS6" s="809"/>
      <c r="AT6" s="809"/>
      <c r="AU6" s="809"/>
      <c r="AV6" s="809"/>
      <c r="AW6" s="809"/>
      <c r="AX6" s="809"/>
      <c r="AY6" s="809"/>
      <c r="AZ6" s="809"/>
      <c r="BA6" s="810"/>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row>
    <row r="7" spans="1:79" ht="15.75" customHeight="1">
      <c r="A7" s="233"/>
      <c r="B7" s="232"/>
      <c r="C7" s="232"/>
      <c r="D7" s="232"/>
      <c r="E7" s="232"/>
      <c r="F7" s="232"/>
      <c r="G7" s="232"/>
      <c r="H7" s="232"/>
      <c r="I7" s="232"/>
      <c r="J7" s="232"/>
      <c r="K7" s="232"/>
      <c r="L7" s="232"/>
      <c r="M7" s="232"/>
      <c r="N7" s="231"/>
      <c r="O7" s="836"/>
      <c r="P7" s="809"/>
      <c r="Q7" s="809"/>
      <c r="R7" s="809"/>
      <c r="S7" s="809"/>
      <c r="T7" s="809"/>
      <c r="U7" s="809"/>
      <c r="V7" s="809"/>
      <c r="W7" s="809"/>
      <c r="X7" s="809"/>
      <c r="Y7" s="809"/>
      <c r="Z7" s="809"/>
      <c r="AA7" s="837"/>
      <c r="AB7" s="808"/>
      <c r="AC7" s="809"/>
      <c r="AD7" s="809"/>
      <c r="AE7" s="809"/>
      <c r="AF7" s="809"/>
      <c r="AG7" s="809"/>
      <c r="AH7" s="809"/>
      <c r="AI7" s="809"/>
      <c r="AJ7" s="809"/>
      <c r="AK7" s="809"/>
      <c r="AL7" s="809"/>
      <c r="AM7" s="809"/>
      <c r="AN7" s="837"/>
      <c r="AO7" s="808"/>
      <c r="AP7" s="809"/>
      <c r="AQ7" s="809"/>
      <c r="AR7" s="809"/>
      <c r="AS7" s="809"/>
      <c r="AT7" s="809"/>
      <c r="AU7" s="809"/>
      <c r="AV7" s="809"/>
      <c r="AW7" s="809"/>
      <c r="AX7" s="809"/>
      <c r="AY7" s="809"/>
      <c r="AZ7" s="809"/>
      <c r="BA7" s="810"/>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row>
    <row r="8" spans="1:79" ht="15.75" customHeight="1">
      <c r="A8" s="233"/>
      <c r="B8" s="232"/>
      <c r="C8" s="232"/>
      <c r="D8" s="232"/>
      <c r="E8" s="232"/>
      <c r="F8" s="232"/>
      <c r="G8" s="232"/>
      <c r="H8" s="232"/>
      <c r="I8" s="232"/>
      <c r="J8" s="232"/>
      <c r="K8" s="232"/>
      <c r="L8" s="232"/>
      <c r="M8" s="232"/>
      <c r="N8" s="231"/>
      <c r="O8" s="836"/>
      <c r="P8" s="809"/>
      <c r="Q8" s="809"/>
      <c r="R8" s="809"/>
      <c r="S8" s="809"/>
      <c r="T8" s="809"/>
      <c r="U8" s="809"/>
      <c r="V8" s="809"/>
      <c r="W8" s="809"/>
      <c r="X8" s="809"/>
      <c r="Y8" s="809"/>
      <c r="Z8" s="809"/>
      <c r="AA8" s="837"/>
      <c r="AB8" s="808"/>
      <c r="AC8" s="809"/>
      <c r="AD8" s="809"/>
      <c r="AE8" s="809"/>
      <c r="AF8" s="809"/>
      <c r="AG8" s="809"/>
      <c r="AH8" s="809"/>
      <c r="AI8" s="809"/>
      <c r="AJ8" s="809"/>
      <c r="AK8" s="809"/>
      <c r="AL8" s="809"/>
      <c r="AM8" s="809"/>
      <c r="AN8" s="837"/>
      <c r="AO8" s="808"/>
      <c r="AP8" s="809"/>
      <c r="AQ8" s="809"/>
      <c r="AR8" s="809"/>
      <c r="AS8" s="809"/>
      <c r="AT8" s="809"/>
      <c r="AU8" s="809"/>
      <c r="AV8" s="809"/>
      <c r="AW8" s="809"/>
      <c r="AX8" s="809"/>
      <c r="AY8" s="809"/>
      <c r="AZ8" s="809"/>
      <c r="BA8" s="810"/>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row>
    <row r="9" spans="1:79" ht="15.75" customHeight="1">
      <c r="A9" s="814" t="s">
        <v>199</v>
      </c>
      <c r="B9" s="815"/>
      <c r="C9" s="815"/>
      <c r="D9" s="815"/>
      <c r="E9" s="815"/>
      <c r="F9" s="815"/>
      <c r="G9" s="815"/>
      <c r="H9" s="815"/>
      <c r="I9" s="232"/>
      <c r="J9" s="232"/>
      <c r="K9" s="232"/>
      <c r="L9" s="232"/>
      <c r="M9" s="232"/>
      <c r="N9" s="231"/>
      <c r="O9" s="836"/>
      <c r="P9" s="809"/>
      <c r="Q9" s="809"/>
      <c r="R9" s="809"/>
      <c r="S9" s="809"/>
      <c r="T9" s="809"/>
      <c r="U9" s="809"/>
      <c r="V9" s="809"/>
      <c r="W9" s="809"/>
      <c r="X9" s="809"/>
      <c r="Y9" s="809"/>
      <c r="Z9" s="809"/>
      <c r="AA9" s="837"/>
      <c r="AB9" s="808"/>
      <c r="AC9" s="809"/>
      <c r="AD9" s="809"/>
      <c r="AE9" s="809"/>
      <c r="AF9" s="809"/>
      <c r="AG9" s="809"/>
      <c r="AH9" s="809"/>
      <c r="AI9" s="809"/>
      <c r="AJ9" s="809"/>
      <c r="AK9" s="809"/>
      <c r="AL9" s="809"/>
      <c r="AM9" s="809"/>
      <c r="AN9" s="837"/>
      <c r="AO9" s="808"/>
      <c r="AP9" s="809"/>
      <c r="AQ9" s="809"/>
      <c r="AR9" s="809"/>
      <c r="AS9" s="809"/>
      <c r="AT9" s="809"/>
      <c r="AU9" s="809"/>
      <c r="AV9" s="809"/>
      <c r="AW9" s="809"/>
      <c r="AX9" s="809"/>
      <c r="AY9" s="809"/>
      <c r="AZ9" s="809"/>
      <c r="BA9" s="810"/>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row>
    <row r="10" spans="1:79" ht="15.75" customHeight="1">
      <c r="A10" s="816"/>
      <c r="B10" s="817"/>
      <c r="C10" s="817"/>
      <c r="D10" s="817"/>
      <c r="E10" s="817"/>
      <c r="F10" s="817"/>
      <c r="G10" s="817"/>
      <c r="H10" s="817"/>
      <c r="I10" s="230"/>
      <c r="J10" s="230"/>
      <c r="K10" s="230"/>
      <c r="L10" s="230"/>
      <c r="M10" s="230"/>
      <c r="N10" s="229"/>
      <c r="O10" s="811" t="s">
        <v>261</v>
      </c>
      <c r="P10" s="812"/>
      <c r="Q10" s="812"/>
      <c r="R10" s="813"/>
      <c r="S10" s="811" t="s">
        <v>262</v>
      </c>
      <c r="T10" s="812"/>
      <c r="U10" s="812"/>
      <c r="V10" s="812"/>
      <c r="W10" s="812"/>
      <c r="X10" s="812"/>
      <c r="Y10" s="812"/>
      <c r="Z10" s="812"/>
      <c r="AA10" s="812"/>
      <c r="AB10" s="811" t="s">
        <v>261</v>
      </c>
      <c r="AC10" s="812"/>
      <c r="AD10" s="812"/>
      <c r="AE10" s="813"/>
      <c r="AF10" s="811" t="s">
        <v>262</v>
      </c>
      <c r="AG10" s="812"/>
      <c r="AH10" s="812"/>
      <c r="AI10" s="812"/>
      <c r="AJ10" s="812"/>
      <c r="AK10" s="812"/>
      <c r="AL10" s="812"/>
      <c r="AM10" s="812"/>
      <c r="AN10" s="812"/>
      <c r="AO10" s="811" t="s">
        <v>261</v>
      </c>
      <c r="AP10" s="812"/>
      <c r="AQ10" s="812"/>
      <c r="AR10" s="813"/>
      <c r="AS10" s="811" t="s">
        <v>262</v>
      </c>
      <c r="AT10" s="812"/>
      <c r="AU10" s="812"/>
      <c r="AV10" s="812"/>
      <c r="AW10" s="812"/>
      <c r="AX10" s="812"/>
      <c r="AY10" s="812"/>
      <c r="AZ10" s="812"/>
      <c r="BA10" s="818"/>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row>
    <row r="11" spans="1:79" ht="15.75" customHeight="1">
      <c r="A11" s="792" t="str">
        <f>TEXT(DATE(LEFT('設定シート（非表示）'!C6,4)-1,1,1),"ggg")</f>
        <v>平成</v>
      </c>
      <c r="B11" s="793"/>
      <c r="C11" s="793"/>
      <c r="D11" s="793"/>
      <c r="E11" s="795" t="str">
        <f>TEXT(DATE(LEFT('設定シート（非表示）'!C6,4)-1,1,1),"e")</f>
        <v>30</v>
      </c>
      <c r="F11" s="796"/>
      <c r="G11" s="796"/>
      <c r="H11" s="738" t="s">
        <v>29</v>
      </c>
      <c r="I11" s="793"/>
      <c r="J11" s="795">
        <v>4</v>
      </c>
      <c r="K11" s="796"/>
      <c r="L11" s="796"/>
      <c r="M11" s="738" t="s">
        <v>54</v>
      </c>
      <c r="N11" s="739"/>
      <c r="O11" s="798"/>
      <c r="P11" s="799"/>
      <c r="Q11" s="799"/>
      <c r="R11" s="800"/>
      <c r="S11" s="702"/>
      <c r="T11" s="703"/>
      <c r="U11" s="703"/>
      <c r="V11" s="703"/>
      <c r="W11" s="703"/>
      <c r="X11" s="703"/>
      <c r="Y11" s="703"/>
      <c r="Z11" s="704"/>
      <c r="AA11" s="754"/>
      <c r="AB11" s="798"/>
      <c r="AC11" s="799"/>
      <c r="AD11" s="799"/>
      <c r="AE11" s="800"/>
      <c r="AF11" s="702"/>
      <c r="AG11" s="703"/>
      <c r="AH11" s="703"/>
      <c r="AI11" s="703"/>
      <c r="AJ11" s="703"/>
      <c r="AK11" s="703"/>
      <c r="AL11" s="703"/>
      <c r="AM11" s="704"/>
      <c r="AN11" s="754"/>
      <c r="AO11" s="798"/>
      <c r="AP11" s="799"/>
      <c r="AQ11" s="799"/>
      <c r="AR11" s="800"/>
      <c r="AS11" s="702"/>
      <c r="AT11" s="703"/>
      <c r="AU11" s="703"/>
      <c r="AV11" s="703"/>
      <c r="AW11" s="703"/>
      <c r="AX11" s="703"/>
      <c r="AY11" s="703"/>
      <c r="AZ11" s="704"/>
      <c r="BA11" s="705"/>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row>
    <row r="12" spans="1:79" ht="15.75" customHeight="1">
      <c r="A12" s="794"/>
      <c r="B12" s="740"/>
      <c r="C12" s="740"/>
      <c r="D12" s="740"/>
      <c r="E12" s="797"/>
      <c r="F12" s="797"/>
      <c r="G12" s="797"/>
      <c r="H12" s="740"/>
      <c r="I12" s="740"/>
      <c r="J12" s="797"/>
      <c r="K12" s="797"/>
      <c r="L12" s="797"/>
      <c r="M12" s="740"/>
      <c r="N12" s="741"/>
      <c r="O12" s="801"/>
      <c r="P12" s="802"/>
      <c r="Q12" s="802"/>
      <c r="R12" s="803"/>
      <c r="S12" s="706"/>
      <c r="T12" s="707"/>
      <c r="U12" s="707"/>
      <c r="V12" s="707"/>
      <c r="W12" s="707"/>
      <c r="X12" s="707"/>
      <c r="Y12" s="707"/>
      <c r="Z12" s="708"/>
      <c r="AA12" s="755"/>
      <c r="AB12" s="801"/>
      <c r="AC12" s="802"/>
      <c r="AD12" s="802"/>
      <c r="AE12" s="803"/>
      <c r="AF12" s="706"/>
      <c r="AG12" s="707"/>
      <c r="AH12" s="707"/>
      <c r="AI12" s="707"/>
      <c r="AJ12" s="707"/>
      <c r="AK12" s="707"/>
      <c r="AL12" s="707"/>
      <c r="AM12" s="708"/>
      <c r="AN12" s="755"/>
      <c r="AO12" s="801"/>
      <c r="AP12" s="802"/>
      <c r="AQ12" s="802"/>
      <c r="AR12" s="803"/>
      <c r="AS12" s="706"/>
      <c r="AT12" s="707"/>
      <c r="AU12" s="707"/>
      <c r="AV12" s="707"/>
      <c r="AW12" s="707"/>
      <c r="AX12" s="707"/>
      <c r="AY12" s="707"/>
      <c r="AZ12" s="708"/>
      <c r="BA12" s="709"/>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row>
    <row r="13" spans="1:79" ht="15.75" customHeight="1">
      <c r="A13" s="792"/>
      <c r="B13" s="793"/>
      <c r="C13" s="793"/>
      <c r="D13" s="793"/>
      <c r="E13" s="795"/>
      <c r="F13" s="796"/>
      <c r="G13" s="796"/>
      <c r="H13" s="738"/>
      <c r="I13" s="793"/>
      <c r="J13" s="795">
        <v>5</v>
      </c>
      <c r="K13" s="796"/>
      <c r="L13" s="796"/>
      <c r="M13" s="738" t="s">
        <v>54</v>
      </c>
      <c r="N13" s="739"/>
      <c r="O13" s="798"/>
      <c r="P13" s="799"/>
      <c r="Q13" s="799"/>
      <c r="R13" s="800"/>
      <c r="S13" s="702"/>
      <c r="T13" s="703"/>
      <c r="U13" s="703"/>
      <c r="V13" s="703"/>
      <c r="W13" s="703"/>
      <c r="X13" s="703"/>
      <c r="Y13" s="703"/>
      <c r="Z13" s="704"/>
      <c r="AA13" s="754"/>
      <c r="AB13" s="798"/>
      <c r="AC13" s="799"/>
      <c r="AD13" s="799"/>
      <c r="AE13" s="800"/>
      <c r="AF13" s="702"/>
      <c r="AG13" s="703"/>
      <c r="AH13" s="703"/>
      <c r="AI13" s="703"/>
      <c r="AJ13" s="703"/>
      <c r="AK13" s="703"/>
      <c r="AL13" s="703"/>
      <c r="AM13" s="704"/>
      <c r="AN13" s="754"/>
      <c r="AO13" s="798"/>
      <c r="AP13" s="799"/>
      <c r="AQ13" s="799"/>
      <c r="AR13" s="800"/>
      <c r="AS13" s="702"/>
      <c r="AT13" s="703"/>
      <c r="AU13" s="703"/>
      <c r="AV13" s="703"/>
      <c r="AW13" s="703"/>
      <c r="AX13" s="703"/>
      <c r="AY13" s="703"/>
      <c r="AZ13" s="704"/>
      <c r="BA13" s="705"/>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row>
    <row r="14" spans="1:79" ht="15.75" customHeight="1">
      <c r="A14" s="794"/>
      <c r="B14" s="740"/>
      <c r="C14" s="740"/>
      <c r="D14" s="740"/>
      <c r="E14" s="797"/>
      <c r="F14" s="797"/>
      <c r="G14" s="797"/>
      <c r="H14" s="740"/>
      <c r="I14" s="740"/>
      <c r="J14" s="797"/>
      <c r="K14" s="797"/>
      <c r="L14" s="797"/>
      <c r="M14" s="740"/>
      <c r="N14" s="741"/>
      <c r="O14" s="801"/>
      <c r="P14" s="802"/>
      <c r="Q14" s="802"/>
      <c r="R14" s="803"/>
      <c r="S14" s="706"/>
      <c r="T14" s="707"/>
      <c r="U14" s="707"/>
      <c r="V14" s="707"/>
      <c r="W14" s="707"/>
      <c r="X14" s="707"/>
      <c r="Y14" s="707"/>
      <c r="Z14" s="708"/>
      <c r="AA14" s="755"/>
      <c r="AB14" s="801"/>
      <c r="AC14" s="802"/>
      <c r="AD14" s="802"/>
      <c r="AE14" s="803"/>
      <c r="AF14" s="706"/>
      <c r="AG14" s="707"/>
      <c r="AH14" s="707"/>
      <c r="AI14" s="707"/>
      <c r="AJ14" s="707"/>
      <c r="AK14" s="707"/>
      <c r="AL14" s="707"/>
      <c r="AM14" s="708"/>
      <c r="AN14" s="755"/>
      <c r="AO14" s="801"/>
      <c r="AP14" s="802"/>
      <c r="AQ14" s="802"/>
      <c r="AR14" s="803"/>
      <c r="AS14" s="706"/>
      <c r="AT14" s="707"/>
      <c r="AU14" s="707"/>
      <c r="AV14" s="707"/>
      <c r="AW14" s="707"/>
      <c r="AX14" s="707"/>
      <c r="AY14" s="707"/>
      <c r="AZ14" s="708"/>
      <c r="BA14" s="709"/>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row>
    <row r="15" spans="1:79" ht="15.75" customHeight="1">
      <c r="A15" s="792"/>
      <c r="B15" s="793"/>
      <c r="C15" s="793"/>
      <c r="D15" s="793"/>
      <c r="E15" s="795"/>
      <c r="F15" s="796"/>
      <c r="G15" s="796"/>
      <c r="H15" s="738"/>
      <c r="I15" s="793"/>
      <c r="J15" s="795">
        <v>6</v>
      </c>
      <c r="K15" s="796"/>
      <c r="L15" s="796"/>
      <c r="M15" s="738" t="s">
        <v>54</v>
      </c>
      <c r="N15" s="739"/>
      <c r="O15" s="798"/>
      <c r="P15" s="799"/>
      <c r="Q15" s="799"/>
      <c r="R15" s="800"/>
      <c r="S15" s="702"/>
      <c r="T15" s="703"/>
      <c r="U15" s="703"/>
      <c r="V15" s="703"/>
      <c r="W15" s="703"/>
      <c r="X15" s="703"/>
      <c r="Y15" s="703"/>
      <c r="Z15" s="704"/>
      <c r="AA15" s="754"/>
      <c r="AB15" s="798"/>
      <c r="AC15" s="799"/>
      <c r="AD15" s="799"/>
      <c r="AE15" s="800"/>
      <c r="AF15" s="702"/>
      <c r="AG15" s="703"/>
      <c r="AH15" s="703"/>
      <c r="AI15" s="703"/>
      <c r="AJ15" s="703"/>
      <c r="AK15" s="703"/>
      <c r="AL15" s="703"/>
      <c r="AM15" s="704"/>
      <c r="AN15" s="754"/>
      <c r="AO15" s="798"/>
      <c r="AP15" s="799"/>
      <c r="AQ15" s="799"/>
      <c r="AR15" s="800"/>
      <c r="AS15" s="702"/>
      <c r="AT15" s="703"/>
      <c r="AU15" s="703"/>
      <c r="AV15" s="703"/>
      <c r="AW15" s="703"/>
      <c r="AX15" s="703"/>
      <c r="AY15" s="703"/>
      <c r="AZ15" s="704"/>
      <c r="BA15" s="705"/>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row>
    <row r="16" spans="1:79" ht="15.75" customHeight="1">
      <c r="A16" s="794"/>
      <c r="B16" s="740"/>
      <c r="C16" s="740"/>
      <c r="D16" s="740"/>
      <c r="E16" s="797"/>
      <c r="F16" s="797"/>
      <c r="G16" s="797"/>
      <c r="H16" s="740"/>
      <c r="I16" s="740"/>
      <c r="J16" s="797"/>
      <c r="K16" s="797"/>
      <c r="L16" s="797"/>
      <c r="M16" s="740"/>
      <c r="N16" s="741"/>
      <c r="O16" s="801"/>
      <c r="P16" s="802"/>
      <c r="Q16" s="802"/>
      <c r="R16" s="803"/>
      <c r="S16" s="706"/>
      <c r="T16" s="707"/>
      <c r="U16" s="707"/>
      <c r="V16" s="707"/>
      <c r="W16" s="707"/>
      <c r="X16" s="707"/>
      <c r="Y16" s="707"/>
      <c r="Z16" s="708"/>
      <c r="AA16" s="755"/>
      <c r="AB16" s="801"/>
      <c r="AC16" s="802"/>
      <c r="AD16" s="802"/>
      <c r="AE16" s="803"/>
      <c r="AF16" s="706"/>
      <c r="AG16" s="707"/>
      <c r="AH16" s="707"/>
      <c r="AI16" s="707"/>
      <c r="AJ16" s="707"/>
      <c r="AK16" s="707"/>
      <c r="AL16" s="707"/>
      <c r="AM16" s="708"/>
      <c r="AN16" s="755"/>
      <c r="AO16" s="801"/>
      <c r="AP16" s="802"/>
      <c r="AQ16" s="802"/>
      <c r="AR16" s="803"/>
      <c r="AS16" s="706"/>
      <c r="AT16" s="707"/>
      <c r="AU16" s="707"/>
      <c r="AV16" s="707"/>
      <c r="AW16" s="707"/>
      <c r="AX16" s="707"/>
      <c r="AY16" s="707"/>
      <c r="AZ16" s="708"/>
      <c r="BA16" s="709"/>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row>
    <row r="17" spans="1:79" ht="15.75" customHeight="1">
      <c r="A17" s="792"/>
      <c r="B17" s="793"/>
      <c r="C17" s="793"/>
      <c r="D17" s="793"/>
      <c r="E17" s="795"/>
      <c r="F17" s="796"/>
      <c r="G17" s="796"/>
      <c r="H17" s="738"/>
      <c r="I17" s="793"/>
      <c r="J17" s="795">
        <v>7</v>
      </c>
      <c r="K17" s="796"/>
      <c r="L17" s="796"/>
      <c r="M17" s="738" t="s">
        <v>54</v>
      </c>
      <c r="N17" s="739"/>
      <c r="O17" s="798"/>
      <c r="P17" s="799"/>
      <c r="Q17" s="799"/>
      <c r="R17" s="800"/>
      <c r="S17" s="702"/>
      <c r="T17" s="703"/>
      <c r="U17" s="703"/>
      <c r="V17" s="703"/>
      <c r="W17" s="703"/>
      <c r="X17" s="703"/>
      <c r="Y17" s="703"/>
      <c r="Z17" s="704"/>
      <c r="AA17" s="754"/>
      <c r="AB17" s="798"/>
      <c r="AC17" s="799"/>
      <c r="AD17" s="799"/>
      <c r="AE17" s="800"/>
      <c r="AF17" s="702"/>
      <c r="AG17" s="703"/>
      <c r="AH17" s="703"/>
      <c r="AI17" s="703"/>
      <c r="AJ17" s="703"/>
      <c r="AK17" s="703"/>
      <c r="AL17" s="703"/>
      <c r="AM17" s="704"/>
      <c r="AN17" s="754"/>
      <c r="AO17" s="798"/>
      <c r="AP17" s="799"/>
      <c r="AQ17" s="799"/>
      <c r="AR17" s="800"/>
      <c r="AS17" s="702"/>
      <c r="AT17" s="703"/>
      <c r="AU17" s="703"/>
      <c r="AV17" s="703"/>
      <c r="AW17" s="703"/>
      <c r="AX17" s="703"/>
      <c r="AY17" s="703"/>
      <c r="AZ17" s="704"/>
      <c r="BA17" s="705"/>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row>
    <row r="18" spans="1:79" ht="15.75" customHeight="1">
      <c r="A18" s="794"/>
      <c r="B18" s="740"/>
      <c r="C18" s="740"/>
      <c r="D18" s="740"/>
      <c r="E18" s="797"/>
      <c r="F18" s="797"/>
      <c r="G18" s="797"/>
      <c r="H18" s="740"/>
      <c r="I18" s="740"/>
      <c r="J18" s="797"/>
      <c r="K18" s="797"/>
      <c r="L18" s="797"/>
      <c r="M18" s="740"/>
      <c r="N18" s="741"/>
      <c r="O18" s="801"/>
      <c r="P18" s="802"/>
      <c r="Q18" s="802"/>
      <c r="R18" s="803"/>
      <c r="S18" s="706"/>
      <c r="T18" s="707"/>
      <c r="U18" s="707"/>
      <c r="V18" s="707"/>
      <c r="W18" s="707"/>
      <c r="X18" s="707"/>
      <c r="Y18" s="707"/>
      <c r="Z18" s="708"/>
      <c r="AA18" s="755"/>
      <c r="AB18" s="801"/>
      <c r="AC18" s="802"/>
      <c r="AD18" s="802"/>
      <c r="AE18" s="803"/>
      <c r="AF18" s="706"/>
      <c r="AG18" s="707"/>
      <c r="AH18" s="707"/>
      <c r="AI18" s="707"/>
      <c r="AJ18" s="707"/>
      <c r="AK18" s="707"/>
      <c r="AL18" s="707"/>
      <c r="AM18" s="708"/>
      <c r="AN18" s="755"/>
      <c r="AO18" s="801"/>
      <c r="AP18" s="802"/>
      <c r="AQ18" s="802"/>
      <c r="AR18" s="803"/>
      <c r="AS18" s="706"/>
      <c r="AT18" s="707"/>
      <c r="AU18" s="707"/>
      <c r="AV18" s="707"/>
      <c r="AW18" s="707"/>
      <c r="AX18" s="707"/>
      <c r="AY18" s="707"/>
      <c r="AZ18" s="708"/>
      <c r="BA18" s="709"/>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row>
    <row r="19" spans="1:79" ht="13.5" customHeight="1"/>
    <row r="20" spans="1:79" ht="13.5" customHeight="1"/>
    <row r="21" spans="1:79" ht="13.5" customHeight="1"/>
    <row r="22" spans="1:79" ht="13.5" customHeight="1"/>
    <row r="23" spans="1:79" ht="13.5" customHeight="1"/>
    <row r="24" spans="1:79" ht="13.5" customHeight="1"/>
    <row r="25" spans="1:79" ht="13.5" customHeight="1"/>
    <row r="26" spans="1:79" ht="13.5" customHeight="1"/>
    <row r="27" spans="1:79" ht="13.5" customHeight="1"/>
    <row r="28" spans="1:79" ht="13.5" customHeight="1"/>
    <row r="29" spans="1:79" ht="13.5" customHeight="1"/>
    <row r="30" spans="1:79" ht="13.5" customHeight="1"/>
    <row r="31" spans="1:79" ht="13.5" customHeight="1"/>
    <row r="32" spans="1:7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sheetData>
  <sheetProtection selectLockedCells="1"/>
  <mergeCells count="59">
    <mergeCell ref="O17:R18"/>
    <mergeCell ref="S17:AA18"/>
    <mergeCell ref="AB17:AE18"/>
    <mergeCell ref="AF17:AN18"/>
    <mergeCell ref="AO17:AR18"/>
    <mergeCell ref="AS17:BA18"/>
    <mergeCell ref="S15:AA16"/>
    <mergeCell ref="AB15:AE16"/>
    <mergeCell ref="AF15:AN16"/>
    <mergeCell ref="AO15:AR16"/>
    <mergeCell ref="AS15:BA16"/>
    <mergeCell ref="A17:D18"/>
    <mergeCell ref="E17:G18"/>
    <mergeCell ref="H17:I18"/>
    <mergeCell ref="J17:L18"/>
    <mergeCell ref="M17:N18"/>
    <mergeCell ref="A15:D16"/>
    <mergeCell ref="E15:G16"/>
    <mergeCell ref="H15:I16"/>
    <mergeCell ref="J15:L16"/>
    <mergeCell ref="M15:N16"/>
    <mergeCell ref="O15:R16"/>
    <mergeCell ref="O13:R14"/>
    <mergeCell ref="S13:AA14"/>
    <mergeCell ref="AB13:AE14"/>
    <mergeCell ref="AF13:AN14"/>
    <mergeCell ref="AO13:AR14"/>
    <mergeCell ref="AS13:BA14"/>
    <mergeCell ref="S11:AA12"/>
    <mergeCell ref="AB11:AE12"/>
    <mergeCell ref="AF11:AN12"/>
    <mergeCell ref="AO11:AR12"/>
    <mergeCell ref="AS11:BA12"/>
    <mergeCell ref="A13:D14"/>
    <mergeCell ref="E13:G14"/>
    <mergeCell ref="H13:I14"/>
    <mergeCell ref="J13:L14"/>
    <mergeCell ref="M13:N14"/>
    <mergeCell ref="O11:R12"/>
    <mergeCell ref="O5:AA9"/>
    <mergeCell ref="AB5:AN9"/>
    <mergeCell ref="AO5:BA9"/>
    <mergeCell ref="A9:H10"/>
    <mergeCell ref="O10:R10"/>
    <mergeCell ref="S10:AA10"/>
    <mergeCell ref="AB10:AE10"/>
    <mergeCell ref="AF10:AN10"/>
    <mergeCell ref="AO10:AR10"/>
    <mergeCell ref="AS10:BA10"/>
    <mergeCell ref="A11:D12"/>
    <mergeCell ref="E11:G12"/>
    <mergeCell ref="H11:I12"/>
    <mergeCell ref="J11:L12"/>
    <mergeCell ref="M11:N12"/>
    <mergeCell ref="I1:N2"/>
    <mergeCell ref="O1:BA2"/>
    <mergeCell ref="O3:AA4"/>
    <mergeCell ref="AB3:AN4"/>
    <mergeCell ref="AO3:BA4"/>
  </mergeCells>
  <phoneticPr fontId="2"/>
  <pageMargins left="0.78740157480314965" right="0" top="0.39370078740157483" bottom="0.19685039370078741" header="0.31496062992125984" footer="0.31496062992125984"/>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U78"/>
  <sheetViews>
    <sheetView showGridLines="0" zoomScale="85" zoomScaleNormal="85" workbookViewId="0">
      <selection activeCell="CX29" sqref="CX29"/>
    </sheetView>
  </sheetViews>
  <sheetFormatPr defaultColWidth="0" defaultRowHeight="0" customHeight="1" zeroHeight="1"/>
  <cols>
    <col min="1" max="114" width="1.25" style="676" customWidth="1"/>
    <col min="115" max="115" width="1.25" style="29" customWidth="1"/>
    <col min="116" max="117" width="9" style="29" hidden="1" customWidth="1"/>
    <col min="118" max="16384" width="1.25" style="29" hidden="1"/>
  </cols>
  <sheetData>
    <row r="1" spans="3:117" s="93" customFormat="1" ht="9" customHeight="1" thickBot="1">
      <c r="C1" s="96"/>
      <c r="D1" s="96"/>
      <c r="E1" s="96"/>
      <c r="F1" s="96"/>
      <c r="G1" s="96"/>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row>
    <row r="2" spans="3:117" s="93" customFormat="1" ht="27" customHeight="1" thickBot="1">
      <c r="C2" s="96"/>
      <c r="D2" s="1672" t="s">
        <v>108</v>
      </c>
      <c r="E2" s="1672"/>
      <c r="F2" s="1672"/>
      <c r="G2" s="1672"/>
      <c r="H2" s="1672"/>
      <c r="I2" s="1672"/>
      <c r="J2" s="1672"/>
      <c r="K2" s="1672"/>
      <c r="L2" s="1673"/>
      <c r="M2" s="1674"/>
      <c r="N2" s="1674"/>
      <c r="O2" s="1674"/>
      <c r="P2" s="1675"/>
      <c r="Q2" s="94" t="s">
        <v>187</v>
      </c>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row>
    <row r="3" spans="3:117" s="93" customFormat="1" ht="12" customHeight="1" thickBot="1">
      <c r="C3" s="693"/>
      <c r="D3" s="693"/>
      <c r="E3" s="693"/>
      <c r="F3" s="96"/>
      <c r="G3" s="97"/>
      <c r="H3" s="94"/>
      <c r="I3" s="95"/>
      <c r="J3" s="95"/>
      <c r="K3" s="94"/>
      <c r="L3" s="94"/>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row>
    <row r="4" spans="3:117" s="93" customFormat="1" ht="27" customHeight="1" thickBot="1">
      <c r="C4" s="693"/>
      <c r="D4" s="693" t="s">
        <v>191</v>
      </c>
      <c r="E4" s="693"/>
      <c r="F4" s="693"/>
      <c r="G4" s="693"/>
      <c r="H4" s="95"/>
      <c r="I4" s="95"/>
      <c r="J4" s="95"/>
      <c r="K4" s="95"/>
      <c r="L4" s="95"/>
      <c r="M4" s="95"/>
      <c r="N4" s="95"/>
      <c r="O4" s="95"/>
      <c r="P4" s="95"/>
      <c r="Q4" s="95"/>
      <c r="R4" s="95"/>
      <c r="S4" s="95"/>
      <c r="T4" s="95"/>
      <c r="U4" s="95"/>
      <c r="V4" s="95"/>
      <c r="W4" s="1676" t="s">
        <v>619</v>
      </c>
      <c r="X4" s="1677"/>
      <c r="Y4" s="1677"/>
      <c r="Z4" s="1677"/>
      <c r="AA4" s="1677"/>
      <c r="AB4" s="1677"/>
      <c r="AC4" s="1677"/>
      <c r="AD4" s="1677"/>
      <c r="AE4" s="1677"/>
      <c r="AF4" s="1678"/>
      <c r="AG4" s="95"/>
      <c r="AH4" s="119" t="str">
        <f>IF(W4="行わない","（還付手続が不要となるように概算保険料額が自動修正されます。）","（還付請求書を別途作成する必要があります。）")</f>
        <v>（還付請求書を別途作成する必要があります。）</v>
      </c>
      <c r="AJ4" s="95"/>
      <c r="AK4" s="95"/>
      <c r="AL4" s="95"/>
      <c r="AM4" s="95"/>
      <c r="AN4" s="95"/>
      <c r="AO4" s="95"/>
      <c r="AP4" s="95"/>
      <c r="AQ4" s="95"/>
      <c r="AR4" s="95"/>
      <c r="AS4" s="95"/>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row>
    <row r="5" spans="3:117" s="93" customFormat="1" ht="12" customHeight="1">
      <c r="C5" s="693"/>
      <c r="D5" s="693"/>
      <c r="E5" s="693"/>
      <c r="F5" s="693"/>
      <c r="G5" s="693"/>
      <c r="H5" s="95"/>
      <c r="I5" s="95"/>
      <c r="J5" s="95"/>
      <c r="K5" s="95"/>
      <c r="L5" s="95"/>
      <c r="M5" s="95"/>
      <c r="N5" s="95"/>
      <c r="O5" s="95"/>
      <c r="P5" s="95"/>
      <c r="Q5" s="95"/>
      <c r="R5" s="95"/>
      <c r="S5" s="95"/>
      <c r="T5" s="95"/>
      <c r="U5" s="95"/>
      <c r="V5" s="95"/>
      <c r="W5" s="224"/>
      <c r="X5" s="288"/>
      <c r="Y5" s="288"/>
      <c r="Z5" s="288"/>
      <c r="AA5" s="288"/>
      <c r="AB5" s="288"/>
      <c r="AC5" s="288"/>
      <c r="AD5" s="288"/>
      <c r="AE5" s="288"/>
      <c r="AF5" s="288"/>
      <c r="AG5" s="95"/>
      <c r="AH5" s="119"/>
      <c r="AI5" s="92"/>
      <c r="AJ5" s="95"/>
      <c r="AK5" s="95"/>
      <c r="AL5" s="95"/>
      <c r="AM5" s="95"/>
      <c r="AN5" s="95"/>
      <c r="AO5" s="95"/>
      <c r="AP5" s="95"/>
      <c r="AQ5" s="95"/>
      <c r="AR5" s="95"/>
      <c r="AS5" s="95"/>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DL5" s="840" t="s">
        <v>337</v>
      </c>
      <c r="DM5" s="841"/>
    </row>
    <row r="6" spans="3:117" s="93" customFormat="1" ht="27" customHeight="1">
      <c r="C6" s="96"/>
      <c r="D6" s="214" t="s">
        <v>190</v>
      </c>
      <c r="E6" s="693"/>
      <c r="F6" s="693"/>
      <c r="G6" s="693"/>
      <c r="H6" s="693"/>
      <c r="I6" s="693"/>
      <c r="J6" s="693"/>
      <c r="K6" s="693"/>
      <c r="L6" s="215"/>
      <c r="M6" s="215"/>
      <c r="N6" s="215"/>
      <c r="O6" s="215"/>
      <c r="P6" s="215"/>
      <c r="Q6" s="94"/>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L6" s="473" t="s">
        <v>338</v>
      </c>
      <c r="DM6" s="473" t="s">
        <v>339</v>
      </c>
    </row>
    <row r="7" spans="3:117" s="93" customFormat="1" ht="27" customHeight="1">
      <c r="C7" s="96"/>
      <c r="D7" s="693" t="s">
        <v>189</v>
      </c>
      <c r="E7" s="693"/>
      <c r="F7" s="693"/>
      <c r="G7" s="693"/>
      <c r="H7" s="693"/>
      <c r="I7" s="693"/>
      <c r="J7" s="693"/>
      <c r="K7" s="693"/>
      <c r="L7" s="215"/>
      <c r="M7" s="215"/>
      <c r="N7" s="215"/>
      <c r="O7" s="215"/>
      <c r="P7" s="215"/>
      <c r="Q7" s="94"/>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L7" s="474">
        <v>1</v>
      </c>
      <c r="DM7" s="475"/>
    </row>
    <row r="8" spans="3:117" s="93" customFormat="1" ht="15" customHeight="1">
      <c r="C8" s="96"/>
      <c r="D8" s="96"/>
      <c r="E8" s="96"/>
      <c r="F8" s="96"/>
      <c r="G8" s="96"/>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DL8" s="474">
        <v>2</v>
      </c>
      <c r="DM8" s="93" t="s">
        <v>362</v>
      </c>
    </row>
    <row r="9" spans="3:117" ht="8.25" customHeight="1" thickBot="1">
      <c r="F9" s="1679" t="s">
        <v>58</v>
      </c>
      <c r="G9" s="1679"/>
      <c r="H9" s="1679"/>
      <c r="I9" s="1679" t="s">
        <v>59</v>
      </c>
      <c r="J9" s="1679"/>
      <c r="K9" s="1679"/>
      <c r="L9" s="13"/>
      <c r="AA9" s="694"/>
      <c r="AB9" s="694"/>
      <c r="AC9" s="1680" t="s">
        <v>60</v>
      </c>
      <c r="AD9" s="1680"/>
      <c r="AE9" s="1680"/>
      <c r="AF9" s="1680"/>
      <c r="AG9" s="1680"/>
      <c r="AH9" s="1680"/>
      <c r="AI9" s="1680"/>
      <c r="AJ9" s="1680"/>
      <c r="AK9" s="1680"/>
      <c r="AL9" s="1680"/>
      <c r="AM9" s="1680"/>
      <c r="AN9" s="1680"/>
      <c r="AO9" s="694"/>
      <c r="AP9" s="694"/>
      <c r="AQ9" s="1680" t="s">
        <v>106</v>
      </c>
      <c r="AR9" s="1680"/>
      <c r="AS9" s="1680"/>
      <c r="AT9" s="1680"/>
      <c r="AU9" s="1680"/>
      <c r="AV9" s="1680"/>
      <c r="AW9" s="1680"/>
      <c r="AX9" s="1680"/>
      <c r="AY9" s="1680"/>
      <c r="AZ9" s="1680"/>
      <c r="BA9" s="1680"/>
      <c r="BB9" s="1680"/>
      <c r="BC9" s="1680"/>
      <c r="DL9" s="246">
        <v>3</v>
      </c>
      <c r="DM9" s="93" t="s">
        <v>362</v>
      </c>
    </row>
    <row r="10" spans="3:117" ht="8.25" customHeight="1">
      <c r="F10" s="1486"/>
      <c r="G10" s="1486"/>
      <c r="H10" s="1486"/>
      <c r="I10" s="1679"/>
      <c r="J10" s="1679"/>
      <c r="K10" s="1679"/>
      <c r="L10" s="11"/>
      <c r="AA10" s="694"/>
      <c r="AB10" s="694"/>
      <c r="AC10" s="1680"/>
      <c r="AD10" s="1680"/>
      <c r="AE10" s="1680"/>
      <c r="AF10" s="1680"/>
      <c r="AG10" s="1680"/>
      <c r="AH10" s="1680"/>
      <c r="AI10" s="1680"/>
      <c r="AJ10" s="1680"/>
      <c r="AK10" s="1680"/>
      <c r="AL10" s="1680"/>
      <c r="AM10" s="1680"/>
      <c r="AN10" s="1680"/>
      <c r="AO10" s="694"/>
      <c r="AP10" s="694"/>
      <c r="AQ10" s="1680"/>
      <c r="AR10" s="1680"/>
      <c r="AS10" s="1680"/>
      <c r="AT10" s="1680"/>
      <c r="AU10" s="1680"/>
      <c r="AV10" s="1680"/>
      <c r="AW10" s="1680"/>
      <c r="AX10" s="1680"/>
      <c r="AY10" s="1680"/>
      <c r="AZ10" s="1680"/>
      <c r="BA10" s="1680"/>
      <c r="BB10" s="1680"/>
      <c r="BC10" s="1680"/>
      <c r="CG10" s="1615" t="s">
        <v>175</v>
      </c>
      <c r="CH10" s="1616"/>
      <c r="CI10" s="1616"/>
      <c r="CJ10" s="1616"/>
      <c r="CK10" s="1616"/>
      <c r="CL10" s="1616"/>
      <c r="CM10" s="1616"/>
      <c r="CN10" s="1616"/>
      <c r="CO10" s="1616"/>
      <c r="CP10" s="1616"/>
      <c r="CQ10" s="1616"/>
      <c r="CR10" s="1616"/>
      <c r="CS10" s="1616"/>
      <c r="CT10" s="1616"/>
      <c r="CU10" s="1616"/>
      <c r="CV10" s="1616"/>
      <c r="CW10" s="1616"/>
      <c r="CX10" s="1616"/>
      <c r="CY10" s="1616"/>
      <c r="CZ10" s="1616"/>
      <c r="DA10" s="1616"/>
      <c r="DB10" s="1616"/>
      <c r="DC10" s="1617"/>
    </row>
    <row r="11" spans="3:117" ht="8.25" customHeight="1">
      <c r="F11" s="1621">
        <v>3</v>
      </c>
      <c r="G11" s="1622"/>
      <c r="H11" s="1623"/>
      <c r="J11" s="1621">
        <v>2</v>
      </c>
      <c r="K11" s="1622"/>
      <c r="L11" s="1623"/>
      <c r="N11" s="1621">
        <v>7</v>
      </c>
      <c r="O11" s="1622"/>
      <c r="P11" s="1623"/>
      <c r="R11" s="1630">
        <v>0</v>
      </c>
      <c r="S11" s="1631"/>
      <c r="T11" s="1632"/>
      <c r="V11" s="1621">
        <v>1</v>
      </c>
      <c r="W11" s="1622"/>
      <c r="X11" s="1623"/>
      <c r="AC11" s="1621"/>
      <c r="AD11" s="1639"/>
      <c r="AE11" s="1640"/>
      <c r="AG11" s="1621"/>
      <c r="AH11" s="1622"/>
      <c r="AI11" s="1623"/>
      <c r="AQ11" s="1621"/>
      <c r="AR11" s="1639"/>
      <c r="AS11" s="1640"/>
      <c r="AT11" s="1060"/>
      <c r="AU11" s="1136"/>
      <c r="CG11" s="1618"/>
      <c r="CH11" s="1619"/>
      <c r="CI11" s="1619"/>
      <c r="CJ11" s="1619"/>
      <c r="CK11" s="1619"/>
      <c r="CL11" s="1619"/>
      <c r="CM11" s="1619"/>
      <c r="CN11" s="1619"/>
      <c r="CO11" s="1619"/>
      <c r="CP11" s="1619"/>
      <c r="CQ11" s="1619"/>
      <c r="CR11" s="1619"/>
      <c r="CS11" s="1619"/>
      <c r="CT11" s="1619"/>
      <c r="CU11" s="1619"/>
      <c r="CV11" s="1619"/>
      <c r="CW11" s="1619"/>
      <c r="CX11" s="1619"/>
      <c r="CY11" s="1619"/>
      <c r="CZ11" s="1619"/>
      <c r="DA11" s="1619"/>
      <c r="DB11" s="1619"/>
      <c r="DC11" s="1620"/>
    </row>
    <row r="12" spans="3:117" ht="8.25" customHeight="1">
      <c r="F12" s="1624"/>
      <c r="G12" s="1625"/>
      <c r="H12" s="1626"/>
      <c r="J12" s="1624"/>
      <c r="K12" s="1625"/>
      <c r="L12" s="1626"/>
      <c r="N12" s="1624"/>
      <c r="O12" s="1625"/>
      <c r="P12" s="1626"/>
      <c r="R12" s="1633"/>
      <c r="S12" s="1634"/>
      <c r="T12" s="1635"/>
      <c r="V12" s="1624"/>
      <c r="W12" s="1625"/>
      <c r="X12" s="1626"/>
      <c r="AC12" s="1641"/>
      <c r="AD12" s="1583"/>
      <c r="AE12" s="1642"/>
      <c r="AG12" s="1624"/>
      <c r="AH12" s="1625"/>
      <c r="AI12" s="1626"/>
      <c r="AQ12" s="1641"/>
      <c r="AR12" s="1583"/>
      <c r="AS12" s="1642"/>
      <c r="AT12" s="1060"/>
      <c r="AU12" s="1136"/>
      <c r="CC12" s="674"/>
      <c r="CD12" s="12"/>
      <c r="CE12" s="91"/>
      <c r="CF12" s="91"/>
      <c r="CG12" s="1618"/>
      <c r="CH12" s="1619"/>
      <c r="CI12" s="1619"/>
      <c r="CJ12" s="1619"/>
      <c r="CK12" s="1619"/>
      <c r="CL12" s="1619"/>
      <c r="CM12" s="1619"/>
      <c r="CN12" s="1619"/>
      <c r="CO12" s="1619"/>
      <c r="CP12" s="1619"/>
      <c r="CQ12" s="1619"/>
      <c r="CR12" s="1619"/>
      <c r="CS12" s="1619"/>
      <c r="CT12" s="1619"/>
      <c r="CU12" s="1619"/>
      <c r="CV12" s="1619"/>
      <c r="CW12" s="1619"/>
      <c r="CX12" s="1619"/>
      <c r="CY12" s="1619"/>
      <c r="CZ12" s="1619"/>
      <c r="DA12" s="1619"/>
      <c r="DB12" s="1619"/>
      <c r="DC12" s="1620"/>
    </row>
    <row r="13" spans="3:117" ht="8.25" customHeight="1">
      <c r="F13" s="1624"/>
      <c r="G13" s="1625"/>
      <c r="H13" s="1626"/>
      <c r="J13" s="1624"/>
      <c r="K13" s="1625"/>
      <c r="L13" s="1626"/>
      <c r="N13" s="1624"/>
      <c r="O13" s="1625"/>
      <c r="P13" s="1626"/>
      <c r="R13" s="1633"/>
      <c r="S13" s="1634"/>
      <c r="T13" s="1635"/>
      <c r="V13" s="1624"/>
      <c r="W13" s="1625"/>
      <c r="X13" s="1626"/>
      <c r="AC13" s="1641"/>
      <c r="AD13" s="1583"/>
      <c r="AE13" s="1642"/>
      <c r="AG13" s="1624"/>
      <c r="AH13" s="1625"/>
      <c r="AI13" s="1626"/>
      <c r="AQ13" s="1641"/>
      <c r="AR13" s="1583"/>
      <c r="AS13" s="1642"/>
      <c r="AT13" s="1060"/>
      <c r="AU13" s="1136"/>
      <c r="CC13" s="674"/>
      <c r="CD13" s="12"/>
      <c r="CE13" s="91"/>
      <c r="CF13" s="91"/>
      <c r="CG13" s="1618"/>
      <c r="CH13" s="1619"/>
      <c r="CI13" s="1619"/>
      <c r="CJ13" s="1619"/>
      <c r="CK13" s="1619"/>
      <c r="CL13" s="1619"/>
      <c r="CM13" s="1619"/>
      <c r="CN13" s="1619"/>
      <c r="CO13" s="1619"/>
      <c r="CP13" s="1619"/>
      <c r="CQ13" s="1619"/>
      <c r="CR13" s="1619"/>
      <c r="CS13" s="1619"/>
      <c r="CT13" s="1619"/>
      <c r="CU13" s="1619"/>
      <c r="CV13" s="1619"/>
      <c r="CW13" s="1619"/>
      <c r="CX13" s="1619"/>
      <c r="CY13" s="1619"/>
      <c r="CZ13" s="1619"/>
      <c r="DA13" s="1619"/>
      <c r="DB13" s="1619"/>
      <c r="DC13" s="1620"/>
    </row>
    <row r="14" spans="3:117" ht="8.25" customHeight="1">
      <c r="F14" s="1627"/>
      <c r="G14" s="1628"/>
      <c r="H14" s="1629"/>
      <c r="J14" s="1627"/>
      <c r="K14" s="1628"/>
      <c r="L14" s="1629"/>
      <c r="N14" s="1627"/>
      <c r="O14" s="1628"/>
      <c r="P14" s="1629"/>
      <c r="R14" s="1636"/>
      <c r="S14" s="1637"/>
      <c r="T14" s="1638"/>
      <c r="V14" s="1627"/>
      <c r="W14" s="1628"/>
      <c r="X14" s="1629"/>
      <c r="AC14" s="1643"/>
      <c r="AD14" s="1584"/>
      <c r="AE14" s="1644"/>
      <c r="AG14" s="1627"/>
      <c r="AH14" s="1628"/>
      <c r="AI14" s="1629"/>
      <c r="AQ14" s="1643"/>
      <c r="AR14" s="1584"/>
      <c r="AS14" s="1644"/>
      <c r="AT14" s="1060"/>
      <c r="AU14" s="1136"/>
      <c r="BD14" s="289"/>
      <c r="BE14" s="290"/>
      <c r="BF14" s="290"/>
      <c r="BG14" s="290"/>
      <c r="BH14" s="290"/>
      <c r="BI14" s="1645" t="s">
        <v>196</v>
      </c>
      <c r="BJ14" s="1645"/>
      <c r="BK14" s="1645"/>
      <c r="BL14" s="1645"/>
      <c r="BM14" s="1645"/>
      <c r="BN14" s="1645"/>
      <c r="BO14" s="1645"/>
      <c r="BP14" s="1645"/>
      <c r="BQ14" s="1645"/>
      <c r="BR14" s="1645"/>
      <c r="BS14" s="1645"/>
      <c r="BT14" s="1645"/>
      <c r="BU14" s="1645"/>
      <c r="BV14" s="290"/>
      <c r="BW14" s="290"/>
      <c r="BX14" s="290"/>
      <c r="BY14" s="290"/>
      <c r="BZ14" s="291"/>
      <c r="CC14" s="674"/>
      <c r="CD14" s="674"/>
      <c r="CE14" s="674"/>
      <c r="CF14" s="674"/>
      <c r="CG14" s="1618"/>
      <c r="CH14" s="1619"/>
      <c r="CI14" s="1619"/>
      <c r="CJ14" s="1619"/>
      <c r="CK14" s="1619"/>
      <c r="CL14" s="1619"/>
      <c r="CM14" s="1619"/>
      <c r="CN14" s="1619"/>
      <c r="CO14" s="1619"/>
      <c r="CP14" s="1619"/>
      <c r="CQ14" s="1619"/>
      <c r="CR14" s="1619"/>
      <c r="CS14" s="1619"/>
      <c r="CT14" s="1619"/>
      <c r="CU14" s="1619"/>
      <c r="CV14" s="1619"/>
      <c r="CW14" s="1619"/>
      <c r="CX14" s="1619"/>
      <c r="CY14" s="1619"/>
      <c r="CZ14" s="1619"/>
      <c r="DA14" s="1619"/>
      <c r="DB14" s="1619"/>
      <c r="DC14" s="1620"/>
    </row>
    <row r="15" spans="3:117" ht="8.25" customHeight="1">
      <c r="M15" s="674"/>
      <c r="N15" s="674"/>
      <c r="O15" s="674"/>
      <c r="P15" s="674"/>
      <c r="Q15" s="674"/>
      <c r="R15" s="674"/>
      <c r="S15" s="674"/>
      <c r="T15" s="674"/>
      <c r="U15" s="674"/>
      <c r="V15" s="674"/>
      <c r="W15" s="674"/>
      <c r="X15" s="674"/>
      <c r="Y15" s="674"/>
      <c r="Z15" s="674"/>
      <c r="AA15" s="674"/>
      <c r="AB15" s="674"/>
      <c r="AC15" s="674"/>
      <c r="AD15" s="674"/>
      <c r="AE15" s="674"/>
      <c r="AF15" s="674"/>
      <c r="AG15" s="674"/>
      <c r="AH15" s="674"/>
      <c r="AI15" s="674"/>
      <c r="AJ15" s="674"/>
      <c r="BD15" s="292"/>
      <c r="BE15" s="293"/>
      <c r="BF15" s="293"/>
      <c r="BG15" s="293"/>
      <c r="BH15" s="293"/>
      <c r="BI15" s="1646"/>
      <c r="BJ15" s="1646"/>
      <c r="BK15" s="1646"/>
      <c r="BL15" s="1646"/>
      <c r="BM15" s="1646"/>
      <c r="BN15" s="1646"/>
      <c r="BO15" s="1646"/>
      <c r="BP15" s="1646"/>
      <c r="BQ15" s="1646"/>
      <c r="BR15" s="1646"/>
      <c r="BS15" s="1646"/>
      <c r="BT15" s="1646"/>
      <c r="BU15" s="1646"/>
      <c r="BV15" s="293"/>
      <c r="BW15" s="293"/>
      <c r="BX15" s="293"/>
      <c r="BY15" s="293"/>
      <c r="BZ15" s="294"/>
      <c r="CC15" s="674"/>
      <c r="CD15" s="674"/>
      <c r="CE15" s="674"/>
      <c r="CF15" s="90"/>
      <c r="CG15" s="1618"/>
      <c r="CH15" s="1619"/>
      <c r="CI15" s="1619"/>
      <c r="CJ15" s="1619"/>
      <c r="CK15" s="1619"/>
      <c r="CL15" s="1619"/>
      <c r="CM15" s="1619"/>
      <c r="CN15" s="1619"/>
      <c r="CO15" s="1619"/>
      <c r="CP15" s="1619"/>
      <c r="CQ15" s="1619"/>
      <c r="CR15" s="1619"/>
      <c r="CS15" s="1619"/>
      <c r="CT15" s="1619"/>
      <c r="CU15" s="1619"/>
      <c r="CV15" s="1619"/>
      <c r="CW15" s="1619"/>
      <c r="CX15" s="1619"/>
      <c r="CY15" s="1619"/>
      <c r="CZ15" s="1619"/>
      <c r="DA15" s="1619"/>
      <c r="DB15" s="1619"/>
      <c r="DC15" s="1620"/>
    </row>
    <row r="16" spans="3:117" ht="8.25" customHeight="1">
      <c r="C16" s="1354" t="s">
        <v>30</v>
      </c>
      <c r="D16" s="1355"/>
      <c r="E16" s="1356"/>
      <c r="F16" s="1247" t="s">
        <v>31</v>
      </c>
      <c r="G16" s="1248"/>
      <c r="H16" s="1248"/>
      <c r="I16" s="1248"/>
      <c r="J16" s="1248"/>
      <c r="K16" s="1248"/>
      <c r="L16" s="1358"/>
      <c r="M16" s="1360" t="s">
        <v>21</v>
      </c>
      <c r="N16" s="1360"/>
      <c r="O16" s="1360"/>
      <c r="P16" s="1362" t="s">
        <v>22</v>
      </c>
      <c r="Q16" s="1362"/>
      <c r="R16" s="1362"/>
      <c r="S16" s="1362"/>
      <c r="T16" s="1362"/>
      <c r="U16" s="1362"/>
      <c r="V16" s="1364" t="s">
        <v>23</v>
      </c>
      <c r="W16" s="1364"/>
      <c r="X16" s="1364"/>
      <c r="Y16" s="1364"/>
      <c r="Z16" s="1364"/>
      <c r="AA16" s="1364"/>
      <c r="AB16" s="1364"/>
      <c r="AC16" s="1364"/>
      <c r="AD16" s="1364"/>
      <c r="AE16" s="1364"/>
      <c r="AF16" s="1364"/>
      <c r="AG16" s="1364"/>
      <c r="AH16" s="1364"/>
      <c r="AI16" s="1364"/>
      <c r="AJ16" s="1364"/>
      <c r="AK16" s="1364"/>
      <c r="AL16" s="1364"/>
      <c r="AM16" s="1364"/>
      <c r="AN16" s="1364" t="s">
        <v>24</v>
      </c>
      <c r="AO16" s="1364"/>
      <c r="AP16" s="1364"/>
      <c r="AQ16" s="1364"/>
      <c r="AR16" s="1364"/>
      <c r="AS16" s="1364"/>
      <c r="AT16" s="1364"/>
      <c r="AU16" s="1364"/>
      <c r="AV16" s="1364"/>
      <c r="AW16" s="1364"/>
      <c r="AX16" s="1364"/>
      <c r="AY16" s="1366"/>
      <c r="AZ16" s="5"/>
      <c r="BD16" s="1603" t="s">
        <v>49</v>
      </c>
      <c r="BE16" s="1604"/>
      <c r="BF16" s="1604"/>
      <c r="BG16" s="1604"/>
      <c r="BH16" s="1605"/>
      <c r="BI16" s="1603" t="s">
        <v>50</v>
      </c>
      <c r="BJ16" s="1604"/>
      <c r="BK16" s="1604"/>
      <c r="BL16" s="1604"/>
      <c r="BM16" s="1604"/>
      <c r="BN16" s="1605"/>
      <c r="BO16" s="1609" t="s">
        <v>51</v>
      </c>
      <c r="BP16" s="1610"/>
      <c r="BQ16" s="1610"/>
      <c r="BR16" s="1610"/>
      <c r="BS16" s="1610"/>
      <c r="BT16" s="1610"/>
      <c r="BU16" s="1611"/>
      <c r="BV16" s="1597" t="s">
        <v>52</v>
      </c>
      <c r="BW16" s="1598"/>
      <c r="BX16" s="1598"/>
      <c r="BY16" s="1598"/>
      <c r="BZ16" s="1599"/>
      <c r="CC16" s="674"/>
      <c r="CD16" s="674"/>
      <c r="CE16" s="674"/>
      <c r="CF16" s="674"/>
      <c r="CG16" s="1647" t="s">
        <v>194</v>
      </c>
      <c r="CH16" s="1648"/>
      <c r="CI16" s="1648"/>
      <c r="CJ16" s="1648"/>
      <c r="CK16" s="1648"/>
      <c r="CL16" s="1648"/>
      <c r="CM16" s="1648"/>
      <c r="CN16" s="1648"/>
      <c r="CO16" s="1648"/>
      <c r="CP16" s="1648"/>
      <c r="CQ16" s="1648"/>
      <c r="CR16" s="1648"/>
      <c r="CS16" s="1648"/>
      <c r="CT16" s="1648"/>
      <c r="CU16" s="1648"/>
      <c r="CV16" s="1648"/>
      <c r="CW16" s="1648"/>
      <c r="CX16" s="1648"/>
      <c r="CY16" s="1648"/>
      <c r="CZ16" s="1648"/>
      <c r="DA16" s="1648"/>
      <c r="DB16" s="1648"/>
      <c r="DC16" s="1649"/>
    </row>
    <row r="17" spans="3:107" ht="8.25" customHeight="1">
      <c r="C17" s="1159"/>
      <c r="D17" s="1272"/>
      <c r="E17" s="1357"/>
      <c r="F17" s="1359"/>
      <c r="G17" s="1065"/>
      <c r="H17" s="1065"/>
      <c r="I17" s="1065"/>
      <c r="J17" s="1065"/>
      <c r="K17" s="1065"/>
      <c r="L17" s="1066"/>
      <c r="M17" s="1361"/>
      <c r="N17" s="1361"/>
      <c r="O17" s="1361"/>
      <c r="P17" s="1363"/>
      <c r="Q17" s="1363"/>
      <c r="R17" s="1363"/>
      <c r="S17" s="1363"/>
      <c r="T17" s="1363"/>
      <c r="U17" s="1363"/>
      <c r="V17" s="1365"/>
      <c r="W17" s="1365"/>
      <c r="X17" s="1365"/>
      <c r="Y17" s="1365"/>
      <c r="Z17" s="1365"/>
      <c r="AA17" s="1365"/>
      <c r="AB17" s="1365"/>
      <c r="AC17" s="1365"/>
      <c r="AD17" s="1365"/>
      <c r="AE17" s="1365"/>
      <c r="AF17" s="1365"/>
      <c r="AG17" s="1365"/>
      <c r="AH17" s="1365"/>
      <c r="AI17" s="1365"/>
      <c r="AJ17" s="1365"/>
      <c r="AK17" s="1365"/>
      <c r="AL17" s="1365"/>
      <c r="AM17" s="1365"/>
      <c r="AN17" s="1365"/>
      <c r="AO17" s="1365"/>
      <c r="AP17" s="1365"/>
      <c r="AQ17" s="1365"/>
      <c r="AR17" s="1365"/>
      <c r="AS17" s="1365"/>
      <c r="AT17" s="1365"/>
      <c r="AU17" s="1365"/>
      <c r="AV17" s="1365"/>
      <c r="AW17" s="1365"/>
      <c r="AX17" s="1365"/>
      <c r="AY17" s="1367"/>
      <c r="AZ17" s="685"/>
      <c r="BD17" s="1606"/>
      <c r="BE17" s="1607"/>
      <c r="BF17" s="1607"/>
      <c r="BG17" s="1607"/>
      <c r="BH17" s="1608"/>
      <c r="BI17" s="1606"/>
      <c r="BJ17" s="1607"/>
      <c r="BK17" s="1607"/>
      <c r="BL17" s="1607"/>
      <c r="BM17" s="1607"/>
      <c r="BN17" s="1608"/>
      <c r="BO17" s="1612"/>
      <c r="BP17" s="1613"/>
      <c r="BQ17" s="1613"/>
      <c r="BR17" s="1613"/>
      <c r="BS17" s="1613"/>
      <c r="BT17" s="1613"/>
      <c r="BU17" s="1614"/>
      <c r="BV17" s="1600"/>
      <c r="BW17" s="1601"/>
      <c r="BX17" s="1601"/>
      <c r="BY17" s="1601"/>
      <c r="BZ17" s="1602"/>
      <c r="CC17" s="674"/>
      <c r="CD17" s="674"/>
      <c r="CE17" s="674"/>
      <c r="CF17" s="12"/>
      <c r="CG17" s="1650"/>
      <c r="CH17" s="1648"/>
      <c r="CI17" s="1648"/>
      <c r="CJ17" s="1648"/>
      <c r="CK17" s="1648"/>
      <c r="CL17" s="1648"/>
      <c r="CM17" s="1648"/>
      <c r="CN17" s="1648"/>
      <c r="CO17" s="1648"/>
      <c r="CP17" s="1648"/>
      <c r="CQ17" s="1648"/>
      <c r="CR17" s="1648"/>
      <c r="CS17" s="1648"/>
      <c r="CT17" s="1648"/>
      <c r="CU17" s="1648"/>
      <c r="CV17" s="1648"/>
      <c r="CW17" s="1648"/>
      <c r="CX17" s="1648"/>
      <c r="CY17" s="1648"/>
      <c r="CZ17" s="1648"/>
      <c r="DA17" s="1648"/>
      <c r="DB17" s="1648"/>
      <c r="DC17" s="1649"/>
    </row>
    <row r="18" spans="3:107" ht="2.25" customHeight="1">
      <c r="C18" s="1159"/>
      <c r="D18" s="1272"/>
      <c r="E18" s="1357"/>
      <c r="F18" s="20"/>
      <c r="G18" s="14"/>
      <c r="H18" s="14"/>
      <c r="I18" s="14"/>
      <c r="J18" s="14"/>
      <c r="K18" s="14"/>
      <c r="L18" s="14"/>
      <c r="M18" s="14"/>
      <c r="N18" s="14"/>
      <c r="O18" s="14"/>
      <c r="P18" s="110"/>
      <c r="Q18" s="110"/>
      <c r="R18" s="110"/>
      <c r="S18" s="110"/>
      <c r="T18" s="110"/>
      <c r="U18" s="110"/>
      <c r="V18" s="15"/>
      <c r="W18" s="15"/>
      <c r="X18" s="15"/>
      <c r="Y18" s="15"/>
      <c r="Z18" s="15"/>
      <c r="AA18" s="15"/>
      <c r="AB18" s="15"/>
      <c r="AC18" s="15"/>
      <c r="AD18" s="15"/>
      <c r="AE18" s="15"/>
      <c r="AF18" s="15"/>
      <c r="AG18" s="15"/>
      <c r="AH18" s="15"/>
      <c r="AI18" s="15"/>
      <c r="AJ18" s="15"/>
      <c r="AK18" s="15"/>
      <c r="AL18" s="15"/>
      <c r="AM18" s="15"/>
      <c r="AN18" s="17"/>
      <c r="AO18" s="17"/>
      <c r="AP18" s="17"/>
      <c r="AQ18" s="15"/>
      <c r="AR18" s="15"/>
      <c r="AS18" s="15"/>
      <c r="AT18" s="15"/>
      <c r="AU18" s="15"/>
      <c r="AV18" s="15"/>
      <c r="AW18" s="15"/>
      <c r="AX18" s="15"/>
      <c r="AY18" s="15"/>
      <c r="AZ18" s="684"/>
      <c r="BD18" s="1654"/>
      <c r="BE18" s="1655"/>
      <c r="BF18" s="1655"/>
      <c r="BG18" s="1655"/>
      <c r="BH18" s="1656"/>
      <c r="BI18" s="1654"/>
      <c r="BJ18" s="1655"/>
      <c r="BK18" s="1655"/>
      <c r="BL18" s="1655"/>
      <c r="BM18" s="1655"/>
      <c r="BN18" s="1656"/>
      <c r="BO18" s="1663"/>
      <c r="BP18" s="1664"/>
      <c r="BQ18" s="1664"/>
      <c r="BR18" s="1664"/>
      <c r="BS18" s="1664"/>
      <c r="BT18" s="1664"/>
      <c r="BU18" s="1665"/>
      <c r="BV18" s="1654"/>
      <c r="BW18" s="1655"/>
      <c r="BX18" s="1655"/>
      <c r="BY18" s="1655"/>
      <c r="BZ18" s="1656"/>
      <c r="CC18" s="674"/>
      <c r="CD18" s="674"/>
      <c r="CE18" s="674"/>
      <c r="CF18" s="12"/>
      <c r="CG18" s="1650"/>
      <c r="CH18" s="1648"/>
      <c r="CI18" s="1648"/>
      <c r="CJ18" s="1648"/>
      <c r="CK18" s="1648"/>
      <c r="CL18" s="1648"/>
      <c r="CM18" s="1648"/>
      <c r="CN18" s="1648"/>
      <c r="CO18" s="1648"/>
      <c r="CP18" s="1648"/>
      <c r="CQ18" s="1648"/>
      <c r="CR18" s="1648"/>
      <c r="CS18" s="1648"/>
      <c r="CT18" s="1648"/>
      <c r="CU18" s="1648"/>
      <c r="CV18" s="1648"/>
      <c r="CW18" s="1648"/>
      <c r="CX18" s="1648"/>
      <c r="CY18" s="1648"/>
      <c r="CZ18" s="1648"/>
      <c r="DA18" s="1648"/>
      <c r="DB18" s="1648"/>
      <c r="DC18" s="1649"/>
    </row>
    <row r="19" spans="3:107" ht="8.25" customHeight="1">
      <c r="C19" s="1159"/>
      <c r="D19" s="1272"/>
      <c r="E19" s="1357"/>
      <c r="F19" s="21"/>
      <c r="G19" s="1384"/>
      <c r="H19" s="1385"/>
      <c r="I19" s="1385"/>
      <c r="J19" s="1275"/>
      <c r="K19" s="1276"/>
      <c r="L19" s="1277"/>
      <c r="M19" s="1275"/>
      <c r="N19" s="1276"/>
      <c r="O19" s="1277"/>
      <c r="P19" s="1305"/>
      <c r="Q19" s="1306"/>
      <c r="R19" s="1307"/>
      <c r="S19" s="1305"/>
      <c r="T19" s="1306"/>
      <c r="U19" s="1307"/>
      <c r="V19" s="1275"/>
      <c r="W19" s="1276"/>
      <c r="X19" s="1277"/>
      <c r="Y19" s="1275"/>
      <c r="Z19" s="1276"/>
      <c r="AA19" s="1277"/>
      <c r="AB19" s="1275"/>
      <c r="AC19" s="1276"/>
      <c r="AD19" s="1277"/>
      <c r="AE19" s="1275"/>
      <c r="AF19" s="1276"/>
      <c r="AG19" s="1277"/>
      <c r="AH19" s="1275"/>
      <c r="AI19" s="1276"/>
      <c r="AJ19" s="1277"/>
      <c r="AK19" s="1275"/>
      <c r="AL19" s="1276"/>
      <c r="AM19" s="1374"/>
      <c r="AN19" s="1377" t="s">
        <v>107</v>
      </c>
      <c r="AO19" s="1378"/>
      <c r="AP19" s="1379"/>
      <c r="AQ19" s="1380"/>
      <c r="AR19" s="1276"/>
      <c r="AS19" s="1277"/>
      <c r="AT19" s="1275"/>
      <c r="AU19" s="1276"/>
      <c r="AV19" s="1277"/>
      <c r="AW19" s="1275"/>
      <c r="AX19" s="1276"/>
      <c r="AY19" s="1374"/>
      <c r="AZ19" s="18"/>
      <c r="BA19" s="1136"/>
      <c r="BB19" s="1136"/>
      <c r="BD19" s="1657"/>
      <c r="BE19" s="1658"/>
      <c r="BF19" s="1658"/>
      <c r="BG19" s="1658"/>
      <c r="BH19" s="1659"/>
      <c r="BI19" s="1657"/>
      <c r="BJ19" s="1658"/>
      <c r="BK19" s="1658"/>
      <c r="BL19" s="1658"/>
      <c r="BM19" s="1658"/>
      <c r="BN19" s="1659"/>
      <c r="BO19" s="1666"/>
      <c r="BP19" s="1667"/>
      <c r="BQ19" s="1667"/>
      <c r="BR19" s="1667"/>
      <c r="BS19" s="1667"/>
      <c r="BT19" s="1667"/>
      <c r="BU19" s="1668"/>
      <c r="BV19" s="1657"/>
      <c r="BW19" s="1658"/>
      <c r="BX19" s="1658"/>
      <c r="BY19" s="1658"/>
      <c r="BZ19" s="1659"/>
      <c r="CC19" s="674"/>
      <c r="CD19" s="674"/>
      <c r="CE19" s="674"/>
      <c r="CF19" s="12"/>
      <c r="CG19" s="1650"/>
      <c r="CH19" s="1648"/>
      <c r="CI19" s="1648"/>
      <c r="CJ19" s="1648"/>
      <c r="CK19" s="1648"/>
      <c r="CL19" s="1648"/>
      <c r="CM19" s="1648"/>
      <c r="CN19" s="1648"/>
      <c r="CO19" s="1648"/>
      <c r="CP19" s="1648"/>
      <c r="CQ19" s="1648"/>
      <c r="CR19" s="1648"/>
      <c r="CS19" s="1648"/>
      <c r="CT19" s="1648"/>
      <c r="CU19" s="1648"/>
      <c r="CV19" s="1648"/>
      <c r="CW19" s="1648"/>
      <c r="CX19" s="1648"/>
      <c r="CY19" s="1648"/>
      <c r="CZ19" s="1648"/>
      <c r="DA19" s="1648"/>
      <c r="DB19" s="1648"/>
      <c r="DC19" s="1649"/>
    </row>
    <row r="20" spans="3:107" ht="8.25" customHeight="1">
      <c r="C20" s="1159"/>
      <c r="D20" s="1272"/>
      <c r="E20" s="1357"/>
      <c r="F20" s="21"/>
      <c r="G20" s="1384"/>
      <c r="H20" s="1385"/>
      <c r="I20" s="1385"/>
      <c r="J20" s="1278"/>
      <c r="K20" s="1279"/>
      <c r="L20" s="1280"/>
      <c r="M20" s="1278"/>
      <c r="N20" s="1279"/>
      <c r="O20" s="1280"/>
      <c r="P20" s="1308"/>
      <c r="Q20" s="1309"/>
      <c r="R20" s="1310"/>
      <c r="S20" s="1308"/>
      <c r="T20" s="1309"/>
      <c r="U20" s="1310"/>
      <c r="V20" s="1278"/>
      <c r="W20" s="1279"/>
      <c r="X20" s="1280"/>
      <c r="Y20" s="1278"/>
      <c r="Z20" s="1279"/>
      <c r="AA20" s="1280"/>
      <c r="AB20" s="1278"/>
      <c r="AC20" s="1279"/>
      <c r="AD20" s="1280"/>
      <c r="AE20" s="1278"/>
      <c r="AF20" s="1279"/>
      <c r="AG20" s="1280"/>
      <c r="AH20" s="1278"/>
      <c r="AI20" s="1279"/>
      <c r="AJ20" s="1280"/>
      <c r="AK20" s="1278"/>
      <c r="AL20" s="1279"/>
      <c r="AM20" s="1375"/>
      <c r="AN20" s="1377"/>
      <c r="AO20" s="1378"/>
      <c r="AP20" s="1379"/>
      <c r="AQ20" s="1381"/>
      <c r="AR20" s="1279"/>
      <c r="AS20" s="1280"/>
      <c r="AT20" s="1278"/>
      <c r="AU20" s="1279"/>
      <c r="AV20" s="1280"/>
      <c r="AW20" s="1278"/>
      <c r="AX20" s="1279"/>
      <c r="AY20" s="1375"/>
      <c r="AZ20" s="19"/>
      <c r="BA20" s="1136"/>
      <c r="BB20" s="1136"/>
      <c r="BD20" s="1657"/>
      <c r="BE20" s="1658"/>
      <c r="BF20" s="1658"/>
      <c r="BG20" s="1658"/>
      <c r="BH20" s="1659"/>
      <c r="BI20" s="1657"/>
      <c r="BJ20" s="1658"/>
      <c r="BK20" s="1658"/>
      <c r="BL20" s="1658"/>
      <c r="BM20" s="1658"/>
      <c r="BN20" s="1659"/>
      <c r="BO20" s="1666"/>
      <c r="BP20" s="1667"/>
      <c r="BQ20" s="1667"/>
      <c r="BR20" s="1667"/>
      <c r="BS20" s="1667"/>
      <c r="BT20" s="1667"/>
      <c r="BU20" s="1668"/>
      <c r="BV20" s="1657"/>
      <c r="BW20" s="1658"/>
      <c r="BX20" s="1658"/>
      <c r="BY20" s="1658"/>
      <c r="BZ20" s="1659"/>
      <c r="CG20" s="1650"/>
      <c r="CH20" s="1648"/>
      <c r="CI20" s="1648"/>
      <c r="CJ20" s="1648"/>
      <c r="CK20" s="1648"/>
      <c r="CL20" s="1648"/>
      <c r="CM20" s="1648"/>
      <c r="CN20" s="1648"/>
      <c r="CO20" s="1648"/>
      <c r="CP20" s="1648"/>
      <c r="CQ20" s="1648"/>
      <c r="CR20" s="1648"/>
      <c r="CS20" s="1648"/>
      <c r="CT20" s="1648"/>
      <c r="CU20" s="1648"/>
      <c r="CV20" s="1648"/>
      <c r="CW20" s="1648"/>
      <c r="CX20" s="1648"/>
      <c r="CY20" s="1648"/>
      <c r="CZ20" s="1648"/>
      <c r="DA20" s="1648"/>
      <c r="DB20" s="1648"/>
      <c r="DC20" s="1649"/>
    </row>
    <row r="21" spans="3:107" ht="8.25" customHeight="1">
      <c r="C21" s="1159"/>
      <c r="D21" s="1272"/>
      <c r="E21" s="1357"/>
      <c r="F21" s="21"/>
      <c r="G21" s="1384"/>
      <c r="H21" s="1385"/>
      <c r="I21" s="1385"/>
      <c r="J21" s="1281"/>
      <c r="K21" s="1282"/>
      <c r="L21" s="1283"/>
      <c r="M21" s="1281"/>
      <c r="N21" s="1282"/>
      <c r="O21" s="1283"/>
      <c r="P21" s="1311"/>
      <c r="Q21" s="1312"/>
      <c r="R21" s="1313"/>
      <c r="S21" s="1311"/>
      <c r="T21" s="1312"/>
      <c r="U21" s="1313"/>
      <c r="V21" s="1281"/>
      <c r="W21" s="1282"/>
      <c r="X21" s="1283"/>
      <c r="Y21" s="1281"/>
      <c r="Z21" s="1282"/>
      <c r="AA21" s="1283"/>
      <c r="AB21" s="1281"/>
      <c r="AC21" s="1282"/>
      <c r="AD21" s="1283"/>
      <c r="AE21" s="1281"/>
      <c r="AF21" s="1282"/>
      <c r="AG21" s="1283"/>
      <c r="AH21" s="1281"/>
      <c r="AI21" s="1282"/>
      <c r="AJ21" s="1283"/>
      <c r="AK21" s="1281"/>
      <c r="AL21" s="1282"/>
      <c r="AM21" s="1376"/>
      <c r="AN21" s="1377"/>
      <c r="AO21" s="1378"/>
      <c r="AP21" s="1379"/>
      <c r="AQ21" s="1382"/>
      <c r="AR21" s="1282"/>
      <c r="AS21" s="1283"/>
      <c r="AT21" s="1281"/>
      <c r="AU21" s="1282"/>
      <c r="AV21" s="1283"/>
      <c r="AW21" s="1281"/>
      <c r="AX21" s="1282"/>
      <c r="AY21" s="1376"/>
      <c r="AZ21" s="19"/>
      <c r="BA21" s="1136"/>
      <c r="BB21" s="1136"/>
      <c r="BD21" s="1657"/>
      <c r="BE21" s="1658"/>
      <c r="BF21" s="1658"/>
      <c r="BG21" s="1658"/>
      <c r="BH21" s="1659"/>
      <c r="BI21" s="1657"/>
      <c r="BJ21" s="1658"/>
      <c r="BK21" s="1658"/>
      <c r="BL21" s="1658"/>
      <c r="BM21" s="1658"/>
      <c r="BN21" s="1659"/>
      <c r="BO21" s="1666"/>
      <c r="BP21" s="1667"/>
      <c r="BQ21" s="1667"/>
      <c r="BR21" s="1667"/>
      <c r="BS21" s="1667"/>
      <c r="BT21" s="1667"/>
      <c r="BU21" s="1668"/>
      <c r="BV21" s="1657"/>
      <c r="BW21" s="1658"/>
      <c r="BX21" s="1658"/>
      <c r="BY21" s="1658"/>
      <c r="BZ21" s="1659"/>
      <c r="CG21" s="1650"/>
      <c r="CH21" s="1648"/>
      <c r="CI21" s="1648"/>
      <c r="CJ21" s="1648"/>
      <c r="CK21" s="1648"/>
      <c r="CL21" s="1648"/>
      <c r="CM21" s="1648"/>
      <c r="CN21" s="1648"/>
      <c r="CO21" s="1648"/>
      <c r="CP21" s="1648"/>
      <c r="CQ21" s="1648"/>
      <c r="CR21" s="1648"/>
      <c r="CS21" s="1648"/>
      <c r="CT21" s="1648"/>
      <c r="CU21" s="1648"/>
      <c r="CV21" s="1648"/>
      <c r="CW21" s="1648"/>
      <c r="CX21" s="1648"/>
      <c r="CY21" s="1648"/>
      <c r="CZ21" s="1648"/>
      <c r="DA21" s="1648"/>
      <c r="DB21" s="1648"/>
      <c r="DC21" s="1649"/>
    </row>
    <row r="22" spans="3:107" ht="2.25" customHeight="1">
      <c r="C22" s="6"/>
      <c r="D22" s="675"/>
      <c r="E22" s="22"/>
      <c r="F22" s="16"/>
      <c r="G22" s="670"/>
      <c r="H22" s="670"/>
      <c r="I22" s="670"/>
      <c r="J22" s="670"/>
      <c r="K22" s="670"/>
      <c r="L22" s="670"/>
      <c r="M22" s="670"/>
      <c r="N22" s="670"/>
      <c r="O22" s="670"/>
      <c r="P22" s="46"/>
      <c r="Q22" s="46"/>
      <c r="R22" s="46"/>
      <c r="S22" s="46"/>
      <c r="T22" s="46"/>
      <c r="U22" s="46"/>
      <c r="V22" s="670"/>
      <c r="W22" s="670"/>
      <c r="X22" s="670"/>
      <c r="Y22" s="670"/>
      <c r="Z22" s="670"/>
      <c r="AA22" s="670"/>
      <c r="AB22" s="670"/>
      <c r="AC22" s="670"/>
      <c r="AD22" s="670"/>
      <c r="AE22" s="670"/>
      <c r="AF22" s="670"/>
      <c r="AG22" s="670"/>
      <c r="AH22" s="670"/>
      <c r="AI22" s="670"/>
      <c r="AJ22" s="670"/>
      <c r="AK22" s="670"/>
      <c r="AL22" s="670"/>
      <c r="AM22" s="670"/>
      <c r="AN22" s="680"/>
      <c r="AO22" s="680"/>
      <c r="AP22" s="680"/>
      <c r="AQ22" s="670"/>
      <c r="AR22" s="670"/>
      <c r="AS22" s="670"/>
      <c r="AT22" s="670"/>
      <c r="AU22" s="670"/>
      <c r="AV22" s="670"/>
      <c r="AW22" s="670"/>
      <c r="AX22" s="670"/>
      <c r="AY22" s="670"/>
      <c r="AZ22" s="671"/>
      <c r="BA22" s="669"/>
      <c r="BD22" s="1657"/>
      <c r="BE22" s="1658"/>
      <c r="BF22" s="1658"/>
      <c r="BG22" s="1658"/>
      <c r="BH22" s="1659"/>
      <c r="BI22" s="1657"/>
      <c r="BJ22" s="1658"/>
      <c r="BK22" s="1658"/>
      <c r="BL22" s="1658"/>
      <c r="BM22" s="1658"/>
      <c r="BN22" s="1659"/>
      <c r="BO22" s="1666"/>
      <c r="BP22" s="1667"/>
      <c r="BQ22" s="1667"/>
      <c r="BR22" s="1667"/>
      <c r="BS22" s="1667"/>
      <c r="BT22" s="1667"/>
      <c r="BU22" s="1668"/>
      <c r="BV22" s="1657"/>
      <c r="BW22" s="1658"/>
      <c r="BX22" s="1658"/>
      <c r="BY22" s="1658"/>
      <c r="BZ22" s="1659"/>
      <c r="CG22" s="1650"/>
      <c r="CH22" s="1648"/>
      <c r="CI22" s="1648"/>
      <c r="CJ22" s="1648"/>
      <c r="CK22" s="1648"/>
      <c r="CL22" s="1648"/>
      <c r="CM22" s="1648"/>
      <c r="CN22" s="1648"/>
      <c r="CO22" s="1648"/>
      <c r="CP22" s="1648"/>
      <c r="CQ22" s="1648"/>
      <c r="CR22" s="1648"/>
      <c r="CS22" s="1648"/>
      <c r="CT22" s="1648"/>
      <c r="CU22" s="1648"/>
      <c r="CV22" s="1648"/>
      <c r="CW22" s="1648"/>
      <c r="CX22" s="1648"/>
      <c r="CY22" s="1648"/>
      <c r="CZ22" s="1648"/>
      <c r="DA22" s="1648"/>
      <c r="DB22" s="1648"/>
      <c r="DC22" s="1649"/>
    </row>
    <row r="23" spans="3:107" ht="8.25" customHeight="1">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BD23" s="1660"/>
      <c r="BE23" s="1661"/>
      <c r="BF23" s="1661"/>
      <c r="BG23" s="1661"/>
      <c r="BH23" s="1662"/>
      <c r="BI23" s="1660"/>
      <c r="BJ23" s="1661"/>
      <c r="BK23" s="1661"/>
      <c r="BL23" s="1661"/>
      <c r="BM23" s="1661"/>
      <c r="BN23" s="1662"/>
      <c r="BO23" s="1669"/>
      <c r="BP23" s="1670"/>
      <c r="BQ23" s="1670"/>
      <c r="BR23" s="1670"/>
      <c r="BS23" s="1670"/>
      <c r="BT23" s="1670"/>
      <c r="BU23" s="1671"/>
      <c r="BV23" s="1660"/>
      <c r="BW23" s="1661"/>
      <c r="BX23" s="1661"/>
      <c r="BY23" s="1661"/>
      <c r="BZ23" s="1662"/>
      <c r="CG23" s="1650"/>
      <c r="CH23" s="1648"/>
      <c r="CI23" s="1648"/>
      <c r="CJ23" s="1648"/>
      <c r="CK23" s="1648"/>
      <c r="CL23" s="1648"/>
      <c r="CM23" s="1648"/>
      <c r="CN23" s="1648"/>
      <c r="CO23" s="1648"/>
      <c r="CP23" s="1648"/>
      <c r="CQ23" s="1648"/>
      <c r="CR23" s="1648"/>
      <c r="CS23" s="1648"/>
      <c r="CT23" s="1648"/>
      <c r="CU23" s="1648"/>
      <c r="CV23" s="1648"/>
      <c r="CW23" s="1648"/>
      <c r="CX23" s="1648"/>
      <c r="CY23" s="1648"/>
      <c r="CZ23" s="1648"/>
      <c r="DA23" s="1648"/>
      <c r="DB23" s="1648"/>
      <c r="DC23" s="1649"/>
    </row>
    <row r="24" spans="3:107" ht="8.25" customHeight="1">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CG24" s="1650"/>
      <c r="CH24" s="1648"/>
      <c r="CI24" s="1648"/>
      <c r="CJ24" s="1648"/>
      <c r="CK24" s="1648"/>
      <c r="CL24" s="1648"/>
      <c r="CM24" s="1648"/>
      <c r="CN24" s="1648"/>
      <c r="CO24" s="1648"/>
      <c r="CP24" s="1648"/>
      <c r="CQ24" s="1648"/>
      <c r="CR24" s="1648"/>
      <c r="CS24" s="1648"/>
      <c r="CT24" s="1648"/>
      <c r="CU24" s="1648"/>
      <c r="CV24" s="1648"/>
      <c r="CW24" s="1648"/>
      <c r="CX24" s="1648"/>
      <c r="CY24" s="1648"/>
      <c r="CZ24" s="1648"/>
      <c r="DA24" s="1648"/>
      <c r="DB24" s="1648"/>
      <c r="DC24" s="1649"/>
    </row>
    <row r="25" spans="3:107" ht="8.25" customHeight="1">
      <c r="G25" s="1334" t="s">
        <v>632</v>
      </c>
      <c r="H25" s="1334"/>
      <c r="I25" s="1334"/>
      <c r="J25" s="1334"/>
      <c r="K25" s="1334"/>
      <c r="L25" s="1334"/>
      <c r="M25" s="1334"/>
      <c r="N25" s="1334"/>
      <c r="O25" s="1334"/>
      <c r="P25" s="1334"/>
      <c r="Q25" s="1334"/>
      <c r="R25" s="1334"/>
      <c r="S25" s="1334"/>
      <c r="T25" s="1334"/>
      <c r="U25" s="1334"/>
      <c r="V25" s="1334"/>
      <c r="W25" s="1334"/>
      <c r="X25" s="1334"/>
      <c r="Y25" s="1334"/>
      <c r="Z25" s="1334"/>
      <c r="AA25" s="1334"/>
      <c r="AN25" s="1209" t="s">
        <v>633</v>
      </c>
      <c r="AO25" s="1334"/>
      <c r="AP25" s="1334"/>
      <c r="AQ25" s="1334"/>
      <c r="AR25" s="1334"/>
      <c r="AS25" s="1334"/>
      <c r="AT25" s="1334"/>
      <c r="AU25" s="1334"/>
      <c r="AV25" s="1334"/>
      <c r="AW25" s="1334"/>
      <c r="AX25" s="1334"/>
      <c r="AY25" s="1334"/>
      <c r="AZ25" s="1334"/>
      <c r="BA25" s="1334"/>
      <c r="BB25" s="1334"/>
      <c r="BC25" s="1334"/>
      <c r="BD25" s="1334"/>
      <c r="BE25" s="1334"/>
      <c r="BF25" s="1334"/>
      <c r="BG25" s="1334"/>
      <c r="BH25" s="1334"/>
      <c r="BI25" s="1334"/>
      <c r="BS25" s="1334" t="s">
        <v>48</v>
      </c>
      <c r="BT25" s="1334"/>
      <c r="BU25" s="1334"/>
      <c r="BV25" s="1334"/>
      <c r="BW25" s="1334"/>
      <c r="BX25" s="1334"/>
      <c r="BY25" s="1334"/>
      <c r="BZ25" s="1334"/>
      <c r="CA25" s="1334"/>
      <c r="CB25" s="1334"/>
      <c r="CC25" s="1334"/>
      <c r="CG25" s="1650"/>
      <c r="CH25" s="1648"/>
      <c r="CI25" s="1648"/>
      <c r="CJ25" s="1648"/>
      <c r="CK25" s="1648"/>
      <c r="CL25" s="1648"/>
      <c r="CM25" s="1648"/>
      <c r="CN25" s="1648"/>
      <c r="CO25" s="1648"/>
      <c r="CP25" s="1648"/>
      <c r="CQ25" s="1648"/>
      <c r="CR25" s="1648"/>
      <c r="CS25" s="1648"/>
      <c r="CT25" s="1648"/>
      <c r="CU25" s="1648"/>
      <c r="CV25" s="1648"/>
      <c r="CW25" s="1648"/>
      <c r="CX25" s="1648"/>
      <c r="CY25" s="1648"/>
      <c r="CZ25" s="1648"/>
      <c r="DA25" s="1648"/>
      <c r="DB25" s="1648"/>
      <c r="DC25" s="1649"/>
    </row>
    <row r="26" spans="3:107" ht="8.25" customHeight="1" thickBot="1">
      <c r="G26" s="1334"/>
      <c r="H26" s="1334"/>
      <c r="I26" s="1334"/>
      <c r="J26" s="1334"/>
      <c r="K26" s="1334"/>
      <c r="L26" s="1334"/>
      <c r="M26" s="1334"/>
      <c r="N26" s="1334"/>
      <c r="O26" s="1334"/>
      <c r="P26" s="1334"/>
      <c r="Q26" s="1334"/>
      <c r="R26" s="1334"/>
      <c r="S26" s="1334"/>
      <c r="T26" s="1334"/>
      <c r="U26" s="1334"/>
      <c r="V26" s="1334"/>
      <c r="W26" s="1334"/>
      <c r="X26" s="1334"/>
      <c r="Y26" s="1334"/>
      <c r="Z26" s="1334"/>
      <c r="AA26" s="1334"/>
      <c r="AN26" s="1334"/>
      <c r="AO26" s="1334"/>
      <c r="AP26" s="1334"/>
      <c r="AQ26" s="1334"/>
      <c r="AR26" s="1334"/>
      <c r="AS26" s="1334"/>
      <c r="AT26" s="1334"/>
      <c r="AU26" s="1334"/>
      <c r="AV26" s="1334"/>
      <c r="AW26" s="1334"/>
      <c r="AX26" s="1334"/>
      <c r="AY26" s="1334"/>
      <c r="AZ26" s="1334"/>
      <c r="BA26" s="1334"/>
      <c r="BB26" s="1334"/>
      <c r="BC26" s="1334"/>
      <c r="BD26" s="1334"/>
      <c r="BE26" s="1334"/>
      <c r="BF26" s="1334"/>
      <c r="BG26" s="1334"/>
      <c r="BH26" s="1334"/>
      <c r="BI26" s="1334"/>
      <c r="BS26" s="1334"/>
      <c r="BT26" s="1334"/>
      <c r="BU26" s="1334"/>
      <c r="BV26" s="1334"/>
      <c r="BW26" s="1334"/>
      <c r="BX26" s="1334"/>
      <c r="BY26" s="1334"/>
      <c r="BZ26" s="1334"/>
      <c r="CA26" s="1334"/>
      <c r="CB26" s="1334"/>
      <c r="CC26" s="1334"/>
      <c r="CG26" s="1651"/>
      <c r="CH26" s="1652"/>
      <c r="CI26" s="1652"/>
      <c r="CJ26" s="1652"/>
      <c r="CK26" s="1652"/>
      <c r="CL26" s="1652"/>
      <c r="CM26" s="1652"/>
      <c r="CN26" s="1652"/>
      <c r="CO26" s="1652"/>
      <c r="CP26" s="1652"/>
      <c r="CQ26" s="1652"/>
      <c r="CR26" s="1652"/>
      <c r="CS26" s="1652"/>
      <c r="CT26" s="1652"/>
      <c r="CU26" s="1652"/>
      <c r="CV26" s="1652"/>
      <c r="CW26" s="1652"/>
      <c r="CX26" s="1652"/>
      <c r="CY26" s="1652"/>
      <c r="CZ26" s="1652"/>
      <c r="DA26" s="1652"/>
      <c r="DB26" s="1652"/>
      <c r="DC26" s="1653"/>
    </row>
    <row r="27" spans="3:107" ht="8.25" customHeight="1">
      <c r="G27" s="1587" t="s">
        <v>53</v>
      </c>
      <c r="H27" s="1588"/>
      <c r="I27" s="1589"/>
      <c r="J27" s="1594" t="s">
        <v>107</v>
      </c>
      <c r="K27" s="1594"/>
      <c r="L27" s="1594"/>
      <c r="M27" s="1247"/>
      <c r="N27" s="1248"/>
      <c r="O27" s="1248"/>
      <c r="P27" s="1250" t="s">
        <v>29</v>
      </c>
      <c r="Q27" s="1243"/>
      <c r="R27" s="1244"/>
      <c r="S27" s="1594" t="s">
        <v>107</v>
      </c>
      <c r="T27" s="1594"/>
      <c r="U27" s="1594"/>
      <c r="V27" s="1247"/>
      <c r="W27" s="1248"/>
      <c r="X27" s="1248"/>
      <c r="Y27" s="1250" t="s">
        <v>54</v>
      </c>
      <c r="Z27" s="1243"/>
      <c r="AA27" s="1244"/>
      <c r="AB27" s="1594" t="s">
        <v>107</v>
      </c>
      <c r="AC27" s="1594"/>
      <c r="AD27" s="1594"/>
      <c r="AE27" s="1247"/>
      <c r="AF27" s="1248"/>
      <c r="AG27" s="1248"/>
      <c r="AH27" s="1250" t="s">
        <v>55</v>
      </c>
      <c r="AI27" s="1243"/>
      <c r="AJ27" s="1244"/>
      <c r="AK27" s="1060"/>
      <c r="AL27" s="1061"/>
      <c r="AM27" s="684"/>
      <c r="AN27" s="1587" t="s">
        <v>53</v>
      </c>
      <c r="AO27" s="1588"/>
      <c r="AP27" s="1589"/>
      <c r="AQ27" s="1594" t="s">
        <v>270</v>
      </c>
      <c r="AR27" s="1594"/>
      <c r="AS27" s="1594"/>
      <c r="AT27" s="1247"/>
      <c r="AU27" s="1248"/>
      <c r="AV27" s="1248"/>
      <c r="AW27" s="1250" t="s">
        <v>29</v>
      </c>
      <c r="AX27" s="1243"/>
      <c r="AY27" s="1244"/>
      <c r="AZ27" s="1594" t="s">
        <v>270</v>
      </c>
      <c r="BA27" s="1594"/>
      <c r="BB27" s="1594"/>
      <c r="BC27" s="1247"/>
      <c r="BD27" s="1248"/>
      <c r="BE27" s="1248"/>
      <c r="BF27" s="1250" t="s">
        <v>54</v>
      </c>
      <c r="BG27" s="1243"/>
      <c r="BH27" s="1244"/>
      <c r="BI27" s="1594" t="s">
        <v>270</v>
      </c>
      <c r="BJ27" s="1594"/>
      <c r="BK27" s="1594"/>
      <c r="BL27" s="1247"/>
      <c r="BM27" s="1248"/>
      <c r="BN27" s="1248"/>
      <c r="BO27" s="1250" t="s">
        <v>55</v>
      </c>
      <c r="BP27" s="1243"/>
      <c r="BQ27" s="1244"/>
      <c r="BR27" s="1060"/>
      <c r="BS27" s="1061"/>
      <c r="BU27" s="1572"/>
      <c r="BV27" s="1572"/>
      <c r="BW27" s="1572"/>
      <c r="BX27" s="1060"/>
      <c r="BY27" s="1061"/>
    </row>
    <row r="28" spans="3:107" ht="8.25" customHeight="1">
      <c r="G28" s="1592"/>
      <c r="H28" s="1577"/>
      <c r="I28" s="1578"/>
      <c r="J28" s="1595"/>
      <c r="K28" s="1595"/>
      <c r="L28" s="1595"/>
      <c r="M28" s="1592"/>
      <c r="N28" s="1577"/>
      <c r="O28" s="1577"/>
      <c r="P28" s="1590"/>
      <c r="Q28" s="1577"/>
      <c r="R28" s="1578"/>
      <c r="S28" s="1595"/>
      <c r="T28" s="1595"/>
      <c r="U28" s="1595"/>
      <c r="V28" s="1592"/>
      <c r="W28" s="1577"/>
      <c r="X28" s="1577"/>
      <c r="Y28" s="1590"/>
      <c r="Z28" s="1577"/>
      <c r="AA28" s="1578"/>
      <c r="AB28" s="1595"/>
      <c r="AC28" s="1595"/>
      <c r="AD28" s="1595"/>
      <c r="AE28" s="1592"/>
      <c r="AF28" s="1577"/>
      <c r="AG28" s="1577"/>
      <c r="AH28" s="1590"/>
      <c r="AI28" s="1577"/>
      <c r="AJ28" s="1578"/>
      <c r="AK28" s="1062"/>
      <c r="AL28" s="1061"/>
      <c r="AM28" s="684"/>
      <c r="AN28" s="1592"/>
      <c r="AO28" s="1577"/>
      <c r="AP28" s="1578"/>
      <c r="AQ28" s="1595"/>
      <c r="AR28" s="1595"/>
      <c r="AS28" s="1595"/>
      <c r="AT28" s="1592"/>
      <c r="AU28" s="1577"/>
      <c r="AV28" s="1577"/>
      <c r="AW28" s="1590"/>
      <c r="AX28" s="1577"/>
      <c r="AY28" s="1578"/>
      <c r="AZ28" s="1595"/>
      <c r="BA28" s="1595"/>
      <c r="BB28" s="1595"/>
      <c r="BC28" s="1592"/>
      <c r="BD28" s="1577"/>
      <c r="BE28" s="1577"/>
      <c r="BF28" s="1590"/>
      <c r="BG28" s="1577"/>
      <c r="BH28" s="1578"/>
      <c r="BI28" s="1595"/>
      <c r="BJ28" s="1595"/>
      <c r="BK28" s="1595"/>
      <c r="BL28" s="1592"/>
      <c r="BM28" s="1577"/>
      <c r="BN28" s="1577"/>
      <c r="BO28" s="1590"/>
      <c r="BP28" s="1577"/>
      <c r="BQ28" s="1578"/>
      <c r="BR28" s="1062"/>
      <c r="BS28" s="1061"/>
      <c r="BU28" s="1572"/>
      <c r="BV28" s="1572"/>
      <c r="BW28" s="1572"/>
      <c r="BX28" s="1062"/>
      <c r="BY28" s="1061"/>
    </row>
    <row r="29" spans="3:107" ht="8.25" customHeight="1">
      <c r="G29" s="1593"/>
      <c r="H29" s="1579"/>
      <c r="I29" s="1580"/>
      <c r="J29" s="1596"/>
      <c r="K29" s="1596"/>
      <c r="L29" s="1596"/>
      <c r="M29" s="1593"/>
      <c r="N29" s="1579"/>
      <c r="O29" s="1579"/>
      <c r="P29" s="1591"/>
      <c r="Q29" s="1579"/>
      <c r="R29" s="1580"/>
      <c r="S29" s="1596"/>
      <c r="T29" s="1596"/>
      <c r="U29" s="1596"/>
      <c r="V29" s="1593"/>
      <c r="W29" s="1579"/>
      <c r="X29" s="1579"/>
      <c r="Y29" s="1591"/>
      <c r="Z29" s="1579"/>
      <c r="AA29" s="1580"/>
      <c r="AB29" s="1596"/>
      <c r="AC29" s="1596"/>
      <c r="AD29" s="1596"/>
      <c r="AE29" s="1593"/>
      <c r="AF29" s="1579"/>
      <c r="AG29" s="1579"/>
      <c r="AH29" s="1591"/>
      <c r="AI29" s="1579"/>
      <c r="AJ29" s="1580"/>
      <c r="AK29" s="1062"/>
      <c r="AL29" s="1061"/>
      <c r="AM29" s="684"/>
      <c r="AN29" s="1593"/>
      <c r="AO29" s="1579"/>
      <c r="AP29" s="1580"/>
      <c r="AQ29" s="1596"/>
      <c r="AR29" s="1596"/>
      <c r="AS29" s="1596"/>
      <c r="AT29" s="1593"/>
      <c r="AU29" s="1579"/>
      <c r="AV29" s="1579"/>
      <c r="AW29" s="1591"/>
      <c r="AX29" s="1579"/>
      <c r="AY29" s="1580"/>
      <c r="AZ29" s="1596"/>
      <c r="BA29" s="1596"/>
      <c r="BB29" s="1596"/>
      <c r="BC29" s="1593"/>
      <c r="BD29" s="1579"/>
      <c r="BE29" s="1579"/>
      <c r="BF29" s="1591"/>
      <c r="BG29" s="1579"/>
      <c r="BH29" s="1580"/>
      <c r="BI29" s="1596"/>
      <c r="BJ29" s="1596"/>
      <c r="BK29" s="1596"/>
      <c r="BL29" s="1593"/>
      <c r="BM29" s="1579"/>
      <c r="BN29" s="1579"/>
      <c r="BO29" s="1591"/>
      <c r="BP29" s="1579"/>
      <c r="BQ29" s="1580"/>
      <c r="BR29" s="1062"/>
      <c r="BS29" s="1061"/>
      <c r="BU29" s="1572"/>
      <c r="BV29" s="1572"/>
      <c r="BW29" s="1572"/>
      <c r="BX29" s="1062"/>
      <c r="BY29" s="1061"/>
    </row>
    <row r="30" spans="3:107" ht="8.25" customHeight="1" thickBot="1">
      <c r="G30" s="1334" t="s">
        <v>37</v>
      </c>
      <c r="H30" s="1583"/>
      <c r="I30" s="1583"/>
      <c r="J30" s="1583"/>
      <c r="K30" s="1583"/>
      <c r="L30" s="1583"/>
      <c r="M30" s="1583"/>
      <c r="N30" s="1583"/>
      <c r="O30" s="1583"/>
      <c r="P30" s="1583"/>
      <c r="Q30" s="1583"/>
      <c r="R30" s="1583"/>
      <c r="AB30" s="1334" t="s">
        <v>38</v>
      </c>
      <c r="AC30" s="1583"/>
      <c r="AD30" s="1583"/>
      <c r="AE30" s="1583"/>
      <c r="AF30" s="1583"/>
      <c r="AG30" s="1583"/>
      <c r="AH30" s="1583"/>
      <c r="AI30" s="1583"/>
      <c r="AJ30" s="1583"/>
      <c r="AK30" s="1583"/>
      <c r="AL30" s="1583"/>
      <c r="AM30" s="1583"/>
      <c r="AN30" s="1583"/>
      <c r="AO30" s="1583"/>
      <c r="AW30" s="1392" t="s">
        <v>380</v>
      </c>
      <c r="AX30" s="1585"/>
      <c r="AY30" s="1585"/>
      <c r="AZ30" s="1585"/>
      <c r="BA30" s="1585"/>
      <c r="BB30" s="1585"/>
      <c r="BC30" s="1585"/>
      <c r="BD30" s="1585"/>
      <c r="BE30" s="1585"/>
      <c r="BF30" s="1585"/>
      <c r="BG30" s="1585"/>
      <c r="BH30" s="1585"/>
      <c r="BI30" s="1585"/>
      <c r="BJ30" s="1585"/>
      <c r="BK30" s="1585"/>
      <c r="BN30" s="1334" t="s">
        <v>46</v>
      </c>
      <c r="BO30" s="1334"/>
      <c r="BP30" s="1334"/>
      <c r="BQ30" s="1334"/>
      <c r="BR30" s="1334"/>
      <c r="BS30" s="1334"/>
      <c r="BT30" s="1334"/>
      <c r="BU30" s="1334" t="s">
        <v>47</v>
      </c>
      <c r="BV30" s="1334"/>
      <c r="BW30" s="1334"/>
      <c r="BX30" s="1334"/>
      <c r="BY30" s="1334"/>
      <c r="BZ30" s="1334"/>
      <c r="CA30" s="1334"/>
      <c r="CB30" s="1334"/>
      <c r="CC30" s="1334"/>
      <c r="CD30" s="1334"/>
      <c r="CE30" s="1334"/>
      <c r="CF30" s="1334"/>
    </row>
    <row r="31" spans="3:107" ht="8.25" customHeight="1" thickTop="1">
      <c r="D31" s="45"/>
      <c r="E31" s="32"/>
      <c r="F31" s="32"/>
      <c r="G31" s="1584"/>
      <c r="H31" s="1584"/>
      <c r="I31" s="1584"/>
      <c r="J31" s="1584"/>
      <c r="K31" s="1584"/>
      <c r="L31" s="1584"/>
      <c r="M31" s="1584"/>
      <c r="N31" s="1584"/>
      <c r="O31" s="1584"/>
      <c r="P31" s="1584"/>
      <c r="Q31" s="1584"/>
      <c r="R31" s="1584"/>
      <c r="S31" s="32"/>
      <c r="T31" s="32"/>
      <c r="U31" s="32"/>
      <c r="V31" s="32"/>
      <c r="W31" s="32"/>
      <c r="X31" s="32"/>
      <c r="Y31" s="32"/>
      <c r="Z31" s="32"/>
      <c r="AA31" s="32"/>
      <c r="AB31" s="1584"/>
      <c r="AC31" s="1584"/>
      <c r="AD31" s="1584"/>
      <c r="AE31" s="1584"/>
      <c r="AF31" s="1584"/>
      <c r="AG31" s="1584"/>
      <c r="AH31" s="1584"/>
      <c r="AI31" s="1584"/>
      <c r="AJ31" s="1584"/>
      <c r="AK31" s="1584"/>
      <c r="AL31" s="1584"/>
      <c r="AM31" s="1584"/>
      <c r="AN31" s="1584"/>
      <c r="AO31" s="1584"/>
      <c r="AP31" s="32"/>
      <c r="AQ31" s="32"/>
      <c r="AR31" s="32"/>
      <c r="AS31" s="32"/>
      <c r="AT31" s="32"/>
      <c r="AU31" s="32"/>
      <c r="AV31" s="32"/>
      <c r="AW31" s="1586"/>
      <c r="AX31" s="1586"/>
      <c r="AY31" s="1586"/>
      <c r="AZ31" s="1586"/>
      <c r="BA31" s="1586"/>
      <c r="BB31" s="1586"/>
      <c r="BC31" s="1586"/>
      <c r="BD31" s="1586"/>
      <c r="BE31" s="1586"/>
      <c r="BF31" s="1586"/>
      <c r="BG31" s="1586"/>
      <c r="BH31" s="1586"/>
      <c r="BI31" s="1586"/>
      <c r="BJ31" s="1586"/>
      <c r="BK31" s="1586"/>
      <c r="BL31" s="32"/>
      <c r="BM31" s="33"/>
      <c r="BN31" s="1334"/>
      <c r="BO31" s="1334"/>
      <c r="BP31" s="1334"/>
      <c r="BQ31" s="1334"/>
      <c r="BR31" s="1334"/>
      <c r="BS31" s="1334"/>
      <c r="BT31" s="1334"/>
      <c r="BU31" s="1334"/>
      <c r="BV31" s="1334"/>
      <c r="BW31" s="1334"/>
      <c r="BX31" s="1334"/>
      <c r="BY31" s="1334"/>
      <c r="BZ31" s="1334"/>
      <c r="CA31" s="1334"/>
      <c r="CB31" s="1334"/>
      <c r="CC31" s="1334"/>
      <c r="CD31" s="1334"/>
      <c r="CE31" s="1334"/>
      <c r="CF31" s="1334"/>
    </row>
    <row r="32" spans="3:107" ht="8.25" customHeight="1">
      <c r="D32" s="44"/>
      <c r="E32" s="674"/>
      <c r="F32" s="674"/>
      <c r="G32" s="1242" t="s">
        <v>266</v>
      </c>
      <c r="H32" s="1243"/>
      <c r="I32" s="1243"/>
      <c r="J32" s="1573" t="s">
        <v>268</v>
      </c>
      <c r="K32" s="1573"/>
      <c r="L32" s="1573"/>
      <c r="M32" s="1573" t="s">
        <v>264</v>
      </c>
      <c r="N32" s="1573"/>
      <c r="O32" s="1573"/>
      <c r="P32" s="1573" t="s">
        <v>265</v>
      </c>
      <c r="Q32" s="1573"/>
      <c r="R32" s="1573"/>
      <c r="S32" s="1573" t="s">
        <v>266</v>
      </c>
      <c r="T32" s="1573"/>
      <c r="U32" s="1573"/>
      <c r="V32" s="1243" t="s">
        <v>310</v>
      </c>
      <c r="W32" s="1243"/>
      <c r="X32" s="1244"/>
      <c r="Y32" s="1060"/>
      <c r="Z32" s="1061"/>
      <c r="AA32" s="684"/>
      <c r="AB32" s="1242" t="s">
        <v>266</v>
      </c>
      <c r="AC32" s="1243"/>
      <c r="AD32" s="1243"/>
      <c r="AE32" s="1573" t="s">
        <v>268</v>
      </c>
      <c r="AF32" s="1573"/>
      <c r="AG32" s="1573"/>
      <c r="AH32" s="1573" t="s">
        <v>264</v>
      </c>
      <c r="AI32" s="1573"/>
      <c r="AJ32" s="1573"/>
      <c r="AK32" s="1573" t="s">
        <v>265</v>
      </c>
      <c r="AL32" s="1573"/>
      <c r="AM32" s="1573"/>
      <c r="AN32" s="1573" t="s">
        <v>266</v>
      </c>
      <c r="AO32" s="1573"/>
      <c r="AP32" s="1573"/>
      <c r="AQ32" s="1243" t="s">
        <v>310</v>
      </c>
      <c r="AR32" s="1243"/>
      <c r="AS32" s="1244"/>
      <c r="AT32" s="1060"/>
      <c r="AU32" s="1061"/>
      <c r="AV32" s="684"/>
      <c r="AW32" s="1242" t="s">
        <v>268</v>
      </c>
      <c r="AX32" s="1243"/>
      <c r="AY32" s="1243"/>
      <c r="AZ32" s="1573" t="s">
        <v>264</v>
      </c>
      <c r="BA32" s="1573"/>
      <c r="BB32" s="1573"/>
      <c r="BC32" s="1573" t="s">
        <v>265</v>
      </c>
      <c r="BD32" s="1573"/>
      <c r="BE32" s="1573"/>
      <c r="BF32" s="1573" t="s">
        <v>266</v>
      </c>
      <c r="BG32" s="1573"/>
      <c r="BH32" s="1573"/>
      <c r="BI32" s="1243" t="s">
        <v>310</v>
      </c>
      <c r="BJ32" s="1243"/>
      <c r="BK32" s="1244"/>
      <c r="BL32" s="1060"/>
      <c r="BM32" s="1574"/>
      <c r="BO32" s="1572"/>
      <c r="BP32" s="1572"/>
      <c r="BQ32" s="1572"/>
      <c r="BR32" s="1060"/>
      <c r="BS32" s="1061"/>
      <c r="BU32" s="1572"/>
      <c r="BV32" s="1572"/>
      <c r="BW32" s="1572"/>
      <c r="BX32" s="1060"/>
      <c r="BY32" s="1061"/>
    </row>
    <row r="33" spans="4:111" ht="8.25" customHeight="1">
      <c r="D33" s="44"/>
      <c r="E33" s="674"/>
      <c r="F33" s="674"/>
      <c r="G33" s="1581"/>
      <c r="H33" s="1575"/>
      <c r="I33" s="1575"/>
      <c r="J33" s="1575"/>
      <c r="K33" s="1575"/>
      <c r="L33" s="1575"/>
      <c r="M33" s="1575"/>
      <c r="N33" s="1575"/>
      <c r="O33" s="1575"/>
      <c r="P33" s="1575"/>
      <c r="Q33" s="1575"/>
      <c r="R33" s="1575"/>
      <c r="S33" s="1575"/>
      <c r="T33" s="1575"/>
      <c r="U33" s="1575"/>
      <c r="V33" s="1577"/>
      <c r="W33" s="1577"/>
      <c r="X33" s="1578"/>
      <c r="Y33" s="1062"/>
      <c r="Z33" s="1061"/>
      <c r="AA33" s="684"/>
      <c r="AB33" s="1581"/>
      <c r="AC33" s="1575"/>
      <c r="AD33" s="1575"/>
      <c r="AE33" s="1575"/>
      <c r="AF33" s="1575"/>
      <c r="AG33" s="1575"/>
      <c r="AH33" s="1575"/>
      <c r="AI33" s="1575"/>
      <c r="AJ33" s="1575"/>
      <c r="AK33" s="1575"/>
      <c r="AL33" s="1575"/>
      <c r="AM33" s="1575"/>
      <c r="AN33" s="1575"/>
      <c r="AO33" s="1575"/>
      <c r="AP33" s="1575"/>
      <c r="AQ33" s="1577">
        <v>5</v>
      </c>
      <c r="AR33" s="1577"/>
      <c r="AS33" s="1578"/>
      <c r="AT33" s="1062"/>
      <c r="AU33" s="1061"/>
      <c r="AV33" s="674"/>
      <c r="AW33" s="1581"/>
      <c r="AX33" s="1575"/>
      <c r="AY33" s="1575"/>
      <c r="AZ33" s="1575"/>
      <c r="BA33" s="1575"/>
      <c r="BB33" s="1575"/>
      <c r="BC33" s="1575"/>
      <c r="BD33" s="1575"/>
      <c r="BE33" s="1575"/>
      <c r="BF33" s="1575"/>
      <c r="BG33" s="1575"/>
      <c r="BH33" s="1575"/>
      <c r="BI33" s="1577">
        <v>1</v>
      </c>
      <c r="BJ33" s="1577"/>
      <c r="BK33" s="1578"/>
      <c r="BL33" s="1062"/>
      <c r="BM33" s="1574"/>
      <c r="BO33" s="1572"/>
      <c r="BP33" s="1572"/>
      <c r="BQ33" s="1572"/>
      <c r="BR33" s="1062"/>
      <c r="BS33" s="1061"/>
      <c r="BU33" s="1572"/>
      <c r="BV33" s="1572"/>
      <c r="BW33" s="1572"/>
      <c r="BX33" s="1062"/>
      <c r="BY33" s="1061"/>
    </row>
    <row r="34" spans="4:111" ht="8.25" customHeight="1">
      <c r="D34" s="44"/>
      <c r="E34" s="674"/>
      <c r="F34" s="674"/>
      <c r="G34" s="1582"/>
      <c r="H34" s="1576"/>
      <c r="I34" s="1576"/>
      <c r="J34" s="1576"/>
      <c r="K34" s="1576"/>
      <c r="L34" s="1576"/>
      <c r="M34" s="1576"/>
      <c r="N34" s="1576"/>
      <c r="O34" s="1576"/>
      <c r="P34" s="1576"/>
      <c r="Q34" s="1576"/>
      <c r="R34" s="1576"/>
      <c r="S34" s="1576"/>
      <c r="T34" s="1576"/>
      <c r="U34" s="1576"/>
      <c r="V34" s="1579"/>
      <c r="W34" s="1579"/>
      <c r="X34" s="1580"/>
      <c r="Y34" s="1062"/>
      <c r="Z34" s="1061"/>
      <c r="AA34" s="684"/>
      <c r="AB34" s="1582"/>
      <c r="AC34" s="1576"/>
      <c r="AD34" s="1576"/>
      <c r="AE34" s="1576"/>
      <c r="AF34" s="1576"/>
      <c r="AG34" s="1576"/>
      <c r="AH34" s="1576"/>
      <c r="AI34" s="1576"/>
      <c r="AJ34" s="1576"/>
      <c r="AK34" s="1576"/>
      <c r="AL34" s="1576"/>
      <c r="AM34" s="1576"/>
      <c r="AN34" s="1576"/>
      <c r="AO34" s="1576"/>
      <c r="AP34" s="1576"/>
      <c r="AQ34" s="1579"/>
      <c r="AR34" s="1579"/>
      <c r="AS34" s="1580"/>
      <c r="AT34" s="1062"/>
      <c r="AU34" s="1061"/>
      <c r="AV34" s="674"/>
      <c r="AW34" s="1582"/>
      <c r="AX34" s="1576"/>
      <c r="AY34" s="1576"/>
      <c r="AZ34" s="1576"/>
      <c r="BA34" s="1576"/>
      <c r="BB34" s="1576"/>
      <c r="BC34" s="1576"/>
      <c r="BD34" s="1576"/>
      <c r="BE34" s="1576"/>
      <c r="BF34" s="1576"/>
      <c r="BG34" s="1576"/>
      <c r="BH34" s="1576"/>
      <c r="BI34" s="1579"/>
      <c r="BJ34" s="1579"/>
      <c r="BK34" s="1580"/>
      <c r="BL34" s="1062"/>
      <c r="BM34" s="1574"/>
      <c r="BO34" s="1572"/>
      <c r="BP34" s="1572"/>
      <c r="BQ34" s="1572"/>
      <c r="BR34" s="1062"/>
      <c r="BS34" s="1061"/>
      <c r="BU34" s="1572"/>
      <c r="BV34" s="1572"/>
      <c r="BW34" s="1572"/>
      <c r="BX34" s="1062"/>
      <c r="BY34" s="1061"/>
    </row>
    <row r="35" spans="4:111" ht="4.5" customHeight="1" thickBot="1">
      <c r="D35" s="35"/>
      <c r="E35" s="689"/>
      <c r="F35" s="689"/>
      <c r="G35" s="690"/>
      <c r="H35" s="690"/>
      <c r="I35" s="690"/>
      <c r="J35" s="690"/>
      <c r="K35" s="690"/>
      <c r="L35" s="690"/>
      <c r="M35" s="690"/>
      <c r="N35" s="690"/>
      <c r="O35" s="690"/>
      <c r="P35" s="690"/>
      <c r="Q35" s="690"/>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0"/>
      <c r="AP35" s="690"/>
      <c r="AQ35" s="690"/>
      <c r="AR35" s="690"/>
      <c r="AS35" s="690"/>
      <c r="AT35" s="690"/>
      <c r="AU35" s="690"/>
      <c r="AV35" s="690"/>
      <c r="AW35" s="690"/>
      <c r="AX35" s="690"/>
      <c r="AY35" s="690"/>
      <c r="AZ35" s="690"/>
      <c r="BA35" s="690"/>
      <c r="BB35" s="690"/>
      <c r="BC35" s="690"/>
      <c r="BD35" s="690"/>
      <c r="BE35" s="690"/>
      <c r="BF35" s="690"/>
      <c r="BG35" s="690"/>
      <c r="BH35" s="690"/>
      <c r="BI35" s="690"/>
      <c r="BJ35" s="690"/>
      <c r="BK35" s="690"/>
      <c r="BL35" s="689"/>
      <c r="BM35" s="36"/>
      <c r="BO35" s="669"/>
      <c r="BP35" s="669"/>
      <c r="BQ35" s="669"/>
      <c r="CD35" s="31"/>
      <c r="CE35" s="31"/>
      <c r="CF35" s="1571" t="s">
        <v>56</v>
      </c>
      <c r="CG35" s="1571"/>
      <c r="CH35" s="1571"/>
      <c r="CI35" s="1571"/>
      <c r="CJ35" s="1571"/>
      <c r="CK35" s="1571"/>
      <c r="CL35" s="1571"/>
      <c r="CM35" s="1571"/>
      <c r="CN35" s="1571"/>
      <c r="CO35" s="1571"/>
      <c r="CP35" s="1571"/>
      <c r="CQ35" s="1571"/>
      <c r="CR35" s="1571"/>
      <c r="CS35" s="1571"/>
      <c r="CT35" s="1571"/>
      <c r="CU35" s="1571"/>
      <c r="CV35" s="1571"/>
      <c r="CW35" s="1571"/>
      <c r="CX35" s="1571"/>
      <c r="CY35" s="1571"/>
      <c r="CZ35" s="1571"/>
      <c r="DA35" s="1571"/>
      <c r="DB35" s="1571"/>
      <c r="DC35" s="31"/>
    </row>
    <row r="36" spans="4:111" ht="8.25" customHeight="1" thickTop="1">
      <c r="G36" s="669"/>
      <c r="H36" s="669"/>
      <c r="I36" s="669"/>
      <c r="J36" s="669"/>
      <c r="K36" s="669"/>
      <c r="L36" s="669"/>
      <c r="M36" s="669"/>
      <c r="N36" s="669"/>
      <c r="O36" s="669"/>
      <c r="P36" s="669"/>
      <c r="Q36" s="669"/>
      <c r="R36" s="669"/>
      <c r="S36" s="669"/>
      <c r="T36" s="669"/>
      <c r="U36" s="669"/>
      <c r="V36" s="669"/>
      <c r="W36" s="669"/>
      <c r="X36" s="669"/>
      <c r="Y36" s="669"/>
      <c r="Z36" s="669"/>
      <c r="AA36" s="669"/>
      <c r="AB36" s="669"/>
      <c r="AC36" s="669"/>
      <c r="AD36" s="669"/>
      <c r="AE36" s="669"/>
      <c r="AF36" s="669"/>
      <c r="AG36" s="669"/>
      <c r="AH36" s="669"/>
      <c r="AI36" s="669"/>
      <c r="AJ36" s="669"/>
      <c r="AK36" s="669"/>
      <c r="AL36" s="669"/>
      <c r="AM36" s="669"/>
      <c r="AN36" s="669"/>
      <c r="AO36" s="669"/>
      <c r="AP36" s="669"/>
      <c r="AQ36" s="669"/>
      <c r="AR36" s="669"/>
      <c r="AS36" s="669"/>
      <c r="AT36" s="669"/>
      <c r="AU36" s="669"/>
      <c r="AV36" s="669"/>
      <c r="AW36" s="669"/>
      <c r="AX36" s="669"/>
      <c r="AY36" s="669"/>
      <c r="AZ36" s="669"/>
      <c r="BA36" s="669"/>
      <c r="BB36" s="669"/>
      <c r="BC36" s="669"/>
      <c r="BD36" s="669"/>
      <c r="BE36" s="669"/>
      <c r="BF36" s="669"/>
      <c r="BG36" s="669"/>
      <c r="BH36" s="669"/>
      <c r="BI36" s="669"/>
      <c r="BJ36" s="669"/>
      <c r="BK36" s="669"/>
      <c r="BO36" s="669"/>
      <c r="BP36" s="669"/>
      <c r="BQ36" s="669"/>
      <c r="CC36" s="31"/>
      <c r="CD36" s="31"/>
      <c r="CE36" s="31"/>
      <c r="CF36" s="1571"/>
      <c r="CG36" s="1571"/>
      <c r="CH36" s="1571"/>
      <c r="CI36" s="1571"/>
      <c r="CJ36" s="1571"/>
      <c r="CK36" s="1571"/>
      <c r="CL36" s="1571"/>
      <c r="CM36" s="1571"/>
      <c r="CN36" s="1571"/>
      <c r="CO36" s="1571"/>
      <c r="CP36" s="1571"/>
      <c r="CQ36" s="1571"/>
      <c r="CR36" s="1571"/>
      <c r="CS36" s="1571"/>
      <c r="CT36" s="1571"/>
      <c r="CU36" s="1571"/>
      <c r="CV36" s="1571"/>
      <c r="CW36" s="1571"/>
      <c r="CX36" s="1571"/>
      <c r="CY36" s="1571"/>
      <c r="CZ36" s="1571"/>
      <c r="DA36" s="1571"/>
      <c r="DB36" s="1571"/>
      <c r="DC36" s="31"/>
    </row>
    <row r="37" spans="4:111" ht="8.25" customHeight="1"/>
    <row r="38" spans="4:111" ht="8.25" customHeight="1">
      <c r="D38" s="295"/>
      <c r="E38" s="296"/>
      <c r="F38" s="297"/>
      <c r="G38" s="298"/>
      <c r="H38" s="1503" t="s">
        <v>271</v>
      </c>
      <c r="I38" s="1503"/>
      <c r="J38" s="1503"/>
      <c r="K38" s="299"/>
      <c r="L38" s="299"/>
      <c r="M38" s="299"/>
      <c r="N38" s="299"/>
      <c r="O38" s="299"/>
      <c r="P38" s="299"/>
      <c r="Q38" s="300"/>
      <c r="R38" s="10"/>
      <c r="S38" s="10"/>
      <c r="T38" s="10"/>
      <c r="U38" s="10"/>
      <c r="V38" s="10"/>
      <c r="W38" s="10"/>
      <c r="X38" s="10"/>
      <c r="Y38" s="10"/>
      <c r="Z38" s="10"/>
      <c r="AA38" s="10"/>
      <c r="AB38" s="10"/>
      <c r="AC38" s="10"/>
      <c r="AD38" s="10"/>
      <c r="AE38" s="10"/>
      <c r="AF38" s="1501" t="s">
        <v>272</v>
      </c>
      <c r="AG38" s="1501"/>
      <c r="AH38" s="1501"/>
      <c r="AI38" s="1501"/>
      <c r="AJ38" s="1501"/>
      <c r="AK38" s="1501"/>
      <c r="AL38" s="1501"/>
      <c r="AM38" s="1501"/>
      <c r="AN38" s="1501"/>
      <c r="AO38" s="10"/>
      <c r="AP38" s="10"/>
      <c r="AQ38" s="10"/>
      <c r="AR38" s="1484" t="str">
        <f>TEXT(DATE(LEFT('設定シート（非表示）'!C6,4)-1,1,1),"ggg")</f>
        <v>平成</v>
      </c>
      <c r="AS38" s="1484"/>
      <c r="AT38" s="1484"/>
      <c r="AU38" s="1484"/>
      <c r="AV38" s="1570" t="str">
        <f>TEXT(DATE(LEFT('設定シート（非表示）'!C6,4)-1,1,1),"e")</f>
        <v>30</v>
      </c>
      <c r="AW38" s="1484"/>
      <c r="AX38" s="1484"/>
      <c r="AY38" s="1484" t="s">
        <v>29</v>
      </c>
      <c r="AZ38" s="1484"/>
      <c r="BA38" s="1484">
        <v>4</v>
      </c>
      <c r="BB38" s="1484"/>
      <c r="BC38" s="1484"/>
      <c r="BD38" s="1484" t="s">
        <v>57</v>
      </c>
      <c r="BE38" s="1484"/>
      <c r="BF38" s="1484">
        <v>1</v>
      </c>
      <c r="BG38" s="1484"/>
      <c r="BH38" s="1484"/>
      <c r="BI38" s="1484" t="s">
        <v>273</v>
      </c>
      <c r="BJ38" s="1484"/>
      <c r="BK38" s="10"/>
      <c r="BL38" s="1484" t="s">
        <v>274</v>
      </c>
      <c r="BM38" s="1484"/>
      <c r="BN38" s="1484"/>
      <c r="BO38" s="1484"/>
      <c r="BP38" s="10"/>
      <c r="BQ38" s="1484" t="str">
        <f>TEXT(DATE(LEFT('設定シート（非表示）'!C6,4),1,1),"ggg")</f>
        <v>平成</v>
      </c>
      <c r="BR38" s="1484"/>
      <c r="BS38" s="1484"/>
      <c r="BT38" s="1484"/>
      <c r="BU38" s="1570">
        <f>AV38+1</f>
        <v>31</v>
      </c>
      <c r="BV38" s="1484"/>
      <c r="BW38" s="1484"/>
      <c r="BX38" s="1484" t="s">
        <v>29</v>
      </c>
      <c r="BY38" s="1484"/>
      <c r="BZ38" s="1484">
        <v>3</v>
      </c>
      <c r="CA38" s="1484"/>
      <c r="CB38" s="1484"/>
      <c r="CC38" s="1484" t="s">
        <v>57</v>
      </c>
      <c r="CD38" s="1484"/>
      <c r="CE38" s="1484">
        <v>31</v>
      </c>
      <c r="CF38" s="1484"/>
      <c r="CG38" s="1484"/>
      <c r="CH38" s="1484" t="s">
        <v>273</v>
      </c>
      <c r="CI38" s="1484"/>
      <c r="CJ38" s="10"/>
      <c r="CK38" s="1484" t="s">
        <v>275</v>
      </c>
      <c r="CL38" s="1484"/>
      <c r="CM38" s="1484"/>
      <c r="CN38" s="1484"/>
      <c r="CO38" s="3"/>
      <c r="CP38" s="10"/>
      <c r="CQ38" s="10"/>
      <c r="CR38" s="10"/>
      <c r="CS38" s="10"/>
      <c r="CT38" s="10"/>
      <c r="CU38" s="10"/>
      <c r="CV38" s="10"/>
      <c r="CW38" s="10"/>
      <c r="CX38" s="3"/>
      <c r="CY38" s="3"/>
      <c r="CZ38" s="3"/>
      <c r="DA38" s="3"/>
      <c r="DB38" s="3"/>
      <c r="DC38" s="5"/>
    </row>
    <row r="39" spans="4:111" ht="8.25" customHeight="1">
      <c r="D39" s="301"/>
      <c r="E39" s="302"/>
      <c r="F39" s="303"/>
      <c r="G39" s="304"/>
      <c r="H39" s="1506"/>
      <c r="I39" s="1506"/>
      <c r="J39" s="1506"/>
      <c r="K39" s="305"/>
      <c r="L39" s="305"/>
      <c r="M39" s="305"/>
      <c r="N39" s="305"/>
      <c r="O39" s="305"/>
      <c r="P39" s="305"/>
      <c r="Q39" s="306"/>
      <c r="R39" s="9"/>
      <c r="S39" s="9"/>
      <c r="T39" s="9"/>
      <c r="U39" s="9"/>
      <c r="V39" s="9"/>
      <c r="W39" s="9"/>
      <c r="X39" s="9"/>
      <c r="Y39" s="9"/>
      <c r="Z39" s="9"/>
      <c r="AA39" s="9"/>
      <c r="AB39" s="9"/>
      <c r="AC39" s="9"/>
      <c r="AD39" s="9"/>
      <c r="AE39" s="9"/>
      <c r="AF39" s="874"/>
      <c r="AG39" s="874"/>
      <c r="AH39" s="874"/>
      <c r="AI39" s="874"/>
      <c r="AJ39" s="874"/>
      <c r="AK39" s="874"/>
      <c r="AL39" s="874"/>
      <c r="AM39" s="874"/>
      <c r="AN39" s="874"/>
      <c r="AO39" s="9"/>
      <c r="AP39" s="9"/>
      <c r="AQ39" s="9"/>
      <c r="AR39" s="1485"/>
      <c r="AS39" s="1485"/>
      <c r="AT39" s="1485"/>
      <c r="AU39" s="1485"/>
      <c r="AV39" s="1485"/>
      <c r="AW39" s="1485"/>
      <c r="AX39" s="1485"/>
      <c r="AY39" s="1485"/>
      <c r="AZ39" s="1485"/>
      <c r="BA39" s="1485"/>
      <c r="BB39" s="1485"/>
      <c r="BC39" s="1485"/>
      <c r="BD39" s="1485"/>
      <c r="BE39" s="1485"/>
      <c r="BF39" s="1485"/>
      <c r="BG39" s="1485"/>
      <c r="BH39" s="1485"/>
      <c r="BI39" s="1485"/>
      <c r="BJ39" s="1485"/>
      <c r="BK39" s="9"/>
      <c r="BL39" s="1485"/>
      <c r="BM39" s="1485"/>
      <c r="BN39" s="1485"/>
      <c r="BO39" s="1485"/>
      <c r="BP39" s="9"/>
      <c r="BQ39" s="1485"/>
      <c r="BR39" s="1485"/>
      <c r="BS39" s="1485"/>
      <c r="BT39" s="1485"/>
      <c r="BU39" s="1485"/>
      <c r="BV39" s="1485"/>
      <c r="BW39" s="1485"/>
      <c r="BX39" s="1485"/>
      <c r="BY39" s="1485"/>
      <c r="BZ39" s="1485"/>
      <c r="CA39" s="1485"/>
      <c r="CB39" s="1485"/>
      <c r="CC39" s="1485"/>
      <c r="CD39" s="1485"/>
      <c r="CE39" s="1485"/>
      <c r="CF39" s="1485"/>
      <c r="CG39" s="1485"/>
      <c r="CH39" s="1485"/>
      <c r="CI39" s="1485"/>
      <c r="CJ39" s="9"/>
      <c r="CK39" s="1485"/>
      <c r="CL39" s="1485"/>
      <c r="CM39" s="1485"/>
      <c r="CN39" s="1485"/>
      <c r="CP39" s="9"/>
      <c r="CQ39" s="9"/>
      <c r="CR39" s="9"/>
      <c r="CS39" s="9"/>
      <c r="CT39" s="9"/>
      <c r="CU39" s="9"/>
      <c r="CV39" s="9"/>
      <c r="CW39" s="9"/>
      <c r="CX39" s="674"/>
      <c r="CY39" s="674"/>
      <c r="CZ39" s="674"/>
      <c r="DA39" s="674"/>
      <c r="DB39" s="674"/>
      <c r="DC39" s="684"/>
    </row>
    <row r="40" spans="4:111" ht="8.25" customHeight="1">
      <c r="D40" s="301"/>
      <c r="E40" s="302"/>
      <c r="F40" s="303"/>
      <c r="G40" s="304"/>
      <c r="H40" s="1506"/>
      <c r="I40" s="1506"/>
      <c r="J40" s="1506"/>
      <c r="K40" s="305"/>
      <c r="L40" s="305"/>
      <c r="M40" s="305"/>
      <c r="N40" s="305"/>
      <c r="O40" s="305"/>
      <c r="P40" s="305"/>
      <c r="Q40" s="306"/>
      <c r="R40" s="11"/>
      <c r="S40" s="11"/>
      <c r="T40" s="11"/>
      <c r="U40" s="11"/>
      <c r="V40" s="11"/>
      <c r="W40" s="11"/>
      <c r="X40" s="11"/>
      <c r="Y40" s="11"/>
      <c r="Z40" s="11"/>
      <c r="AA40" s="11"/>
      <c r="AB40" s="11"/>
      <c r="AC40" s="11"/>
      <c r="AD40" s="11"/>
      <c r="AE40" s="11"/>
      <c r="AF40" s="1491"/>
      <c r="AG40" s="1491"/>
      <c r="AH40" s="1491"/>
      <c r="AI40" s="1491"/>
      <c r="AJ40" s="1491"/>
      <c r="AK40" s="1491"/>
      <c r="AL40" s="1491"/>
      <c r="AM40" s="1491"/>
      <c r="AN40" s="1491"/>
      <c r="AO40" s="11"/>
      <c r="AP40" s="11"/>
      <c r="AQ40" s="11"/>
      <c r="AR40" s="1486"/>
      <c r="AS40" s="1486"/>
      <c r="AT40" s="1486"/>
      <c r="AU40" s="1486"/>
      <c r="AV40" s="1486"/>
      <c r="AW40" s="1486"/>
      <c r="AX40" s="1486"/>
      <c r="AY40" s="1486"/>
      <c r="AZ40" s="1486"/>
      <c r="BA40" s="1486"/>
      <c r="BB40" s="1486"/>
      <c r="BC40" s="1486"/>
      <c r="BD40" s="1486"/>
      <c r="BE40" s="1486"/>
      <c r="BF40" s="1486"/>
      <c r="BG40" s="1486"/>
      <c r="BH40" s="1486"/>
      <c r="BI40" s="1486"/>
      <c r="BJ40" s="1486"/>
      <c r="BK40" s="11"/>
      <c r="BL40" s="1486"/>
      <c r="BM40" s="1486"/>
      <c r="BN40" s="1486"/>
      <c r="BO40" s="1486"/>
      <c r="BP40" s="11"/>
      <c r="BQ40" s="1486"/>
      <c r="BR40" s="1486"/>
      <c r="BS40" s="1486"/>
      <c r="BT40" s="1486"/>
      <c r="BU40" s="1486"/>
      <c r="BV40" s="1486"/>
      <c r="BW40" s="1486"/>
      <c r="BX40" s="1486"/>
      <c r="BY40" s="1486"/>
      <c r="BZ40" s="1486"/>
      <c r="CA40" s="1486"/>
      <c r="CB40" s="1486"/>
      <c r="CC40" s="1486"/>
      <c r="CD40" s="1486"/>
      <c r="CE40" s="1486"/>
      <c r="CF40" s="1486"/>
      <c r="CG40" s="1486"/>
      <c r="CH40" s="1486"/>
      <c r="CI40" s="1486"/>
      <c r="CJ40" s="11"/>
      <c r="CK40" s="1486"/>
      <c r="CL40" s="1486"/>
      <c r="CM40" s="1486"/>
      <c r="CN40" s="1486"/>
      <c r="CP40" s="11"/>
      <c r="CQ40" s="11"/>
      <c r="CR40" s="11"/>
      <c r="CS40" s="11"/>
      <c r="CT40" s="11"/>
      <c r="CU40" s="11"/>
      <c r="CV40" s="11"/>
      <c r="CW40" s="11"/>
      <c r="CX40" s="674"/>
      <c r="CY40" s="674"/>
      <c r="CZ40" s="674"/>
      <c r="DA40" s="674"/>
      <c r="DB40" s="674"/>
      <c r="DC40" s="684"/>
    </row>
    <row r="41" spans="4:111" ht="8.25" customHeight="1">
      <c r="D41" s="1487" t="s">
        <v>276</v>
      </c>
      <c r="E41" s="1488"/>
      <c r="F41" s="1489"/>
      <c r="G41" s="307"/>
      <c r="H41" s="1490" t="s">
        <v>277</v>
      </c>
      <c r="I41" s="1490"/>
      <c r="J41" s="1490"/>
      <c r="K41" s="1490"/>
      <c r="L41" s="1490"/>
      <c r="M41" s="1490"/>
      <c r="N41" s="1490"/>
      <c r="O41" s="1490"/>
      <c r="P41" s="1490"/>
      <c r="Q41" s="308"/>
      <c r="R41" s="674"/>
      <c r="S41" s="674"/>
      <c r="T41" s="674"/>
      <c r="U41" s="674"/>
      <c r="V41" s="874" t="s">
        <v>363</v>
      </c>
      <c r="W41" s="874"/>
      <c r="X41" s="874"/>
      <c r="Y41" s="874"/>
      <c r="Z41" s="874"/>
      <c r="AA41" s="874"/>
      <c r="AB41" s="874"/>
      <c r="AC41" s="874"/>
      <c r="AD41" s="874"/>
      <c r="AE41" s="874"/>
      <c r="AF41" s="874"/>
      <c r="AG41" s="874"/>
      <c r="AH41" s="874"/>
      <c r="AI41" s="874"/>
      <c r="AJ41" s="874"/>
      <c r="AK41" s="874"/>
      <c r="AL41" s="874"/>
      <c r="AM41" s="874"/>
      <c r="AN41" s="874"/>
      <c r="AO41" s="874"/>
      <c r="AP41" s="874"/>
      <c r="AQ41" s="874"/>
      <c r="AR41" s="874"/>
      <c r="AS41" s="874"/>
      <c r="AT41" s="874"/>
      <c r="AU41" s="874"/>
      <c r="AV41" s="874"/>
      <c r="AW41" s="674"/>
      <c r="AX41" s="674"/>
      <c r="AY41" s="674"/>
      <c r="AZ41" s="674"/>
      <c r="BA41" s="684"/>
      <c r="BB41" s="1492" t="s">
        <v>364</v>
      </c>
      <c r="BC41" s="1493"/>
      <c r="BD41" s="1493"/>
      <c r="BE41" s="1493"/>
      <c r="BF41" s="1493"/>
      <c r="BG41" s="1493"/>
      <c r="BH41" s="1493"/>
      <c r="BI41" s="1493"/>
      <c r="BJ41" s="1493"/>
      <c r="BK41" s="1493"/>
      <c r="BL41" s="1493"/>
      <c r="BM41" s="1494"/>
      <c r="BN41" s="674"/>
      <c r="BO41" s="674"/>
      <c r="BP41" s="674"/>
      <c r="BQ41" s="1501" t="s">
        <v>61</v>
      </c>
      <c r="BR41" s="1501"/>
      <c r="BS41" s="1501"/>
      <c r="BT41" s="1501"/>
      <c r="BU41" s="1501"/>
      <c r="BV41" s="1501"/>
      <c r="BW41" s="1501"/>
      <c r="BX41" s="1501"/>
      <c r="BY41" s="1501"/>
      <c r="BZ41" s="1501"/>
      <c r="CA41" s="1501"/>
      <c r="CB41" s="1501"/>
      <c r="CC41" s="1501"/>
      <c r="CD41" s="1501"/>
      <c r="CE41" s="1501"/>
      <c r="CF41" s="1501"/>
      <c r="CG41" s="1501"/>
      <c r="CH41" s="1501"/>
      <c r="CI41" s="1501"/>
      <c r="CJ41" s="1501"/>
      <c r="CK41" s="1501"/>
      <c r="CL41" s="1501"/>
      <c r="CM41" s="1501"/>
      <c r="CN41" s="1501"/>
      <c r="CO41" s="1501"/>
      <c r="CP41" s="1501"/>
      <c r="CQ41" s="1501"/>
      <c r="CR41" s="1501"/>
      <c r="CS41" s="1501"/>
      <c r="CT41" s="1501"/>
      <c r="CU41" s="1501"/>
      <c r="CV41" s="1501"/>
      <c r="CW41" s="1501"/>
      <c r="CX41" s="3"/>
      <c r="CY41" s="3"/>
      <c r="CZ41" s="3"/>
      <c r="DA41" s="3"/>
      <c r="DB41" s="3"/>
      <c r="DC41" s="5"/>
      <c r="DD41" s="1564" t="s">
        <v>278</v>
      </c>
      <c r="DE41" s="1565"/>
      <c r="DF41" s="1566" t="s">
        <v>279</v>
      </c>
      <c r="DG41" s="1566"/>
    </row>
    <row r="42" spans="4:111" ht="8.25" customHeight="1">
      <c r="D42" s="1487"/>
      <c r="E42" s="1488"/>
      <c r="F42" s="1489"/>
      <c r="G42" s="307"/>
      <c r="H42" s="1490"/>
      <c r="I42" s="1490"/>
      <c r="J42" s="1490"/>
      <c r="K42" s="1490"/>
      <c r="L42" s="1490"/>
      <c r="M42" s="1490"/>
      <c r="N42" s="1490"/>
      <c r="O42" s="1490"/>
      <c r="P42" s="1490"/>
      <c r="Q42" s="308"/>
      <c r="R42" s="674"/>
      <c r="S42" s="674"/>
      <c r="T42" s="674"/>
      <c r="U42" s="674"/>
      <c r="V42" s="874"/>
      <c r="W42" s="874"/>
      <c r="X42" s="874"/>
      <c r="Y42" s="874"/>
      <c r="Z42" s="874"/>
      <c r="AA42" s="874"/>
      <c r="AB42" s="874"/>
      <c r="AC42" s="874"/>
      <c r="AD42" s="874"/>
      <c r="AE42" s="874"/>
      <c r="AF42" s="874"/>
      <c r="AG42" s="874"/>
      <c r="AH42" s="874"/>
      <c r="AI42" s="874"/>
      <c r="AJ42" s="874"/>
      <c r="AK42" s="874"/>
      <c r="AL42" s="874"/>
      <c r="AM42" s="874"/>
      <c r="AN42" s="874"/>
      <c r="AO42" s="874"/>
      <c r="AP42" s="874"/>
      <c r="AQ42" s="874"/>
      <c r="AR42" s="874"/>
      <c r="AS42" s="874"/>
      <c r="AT42" s="874"/>
      <c r="AU42" s="874"/>
      <c r="AV42" s="874"/>
      <c r="AW42" s="674"/>
      <c r="AX42" s="674"/>
      <c r="AY42" s="674"/>
      <c r="AZ42" s="674"/>
      <c r="BA42" s="684"/>
      <c r="BB42" s="1495"/>
      <c r="BC42" s="1496"/>
      <c r="BD42" s="1496"/>
      <c r="BE42" s="1496"/>
      <c r="BF42" s="1496"/>
      <c r="BG42" s="1496"/>
      <c r="BH42" s="1496"/>
      <c r="BI42" s="1496"/>
      <c r="BJ42" s="1496"/>
      <c r="BK42" s="1496"/>
      <c r="BL42" s="1496"/>
      <c r="BM42" s="1497"/>
      <c r="BN42" s="674"/>
      <c r="BO42" s="674"/>
      <c r="BP42" s="674"/>
      <c r="BQ42" s="874"/>
      <c r="BR42" s="874"/>
      <c r="BS42" s="874"/>
      <c r="BT42" s="874"/>
      <c r="BU42" s="874"/>
      <c r="BV42" s="874"/>
      <c r="BW42" s="874"/>
      <c r="BX42" s="874"/>
      <c r="BY42" s="874"/>
      <c r="BZ42" s="874"/>
      <c r="CA42" s="874"/>
      <c r="CB42" s="874"/>
      <c r="CC42" s="874"/>
      <c r="CD42" s="874"/>
      <c r="CE42" s="874"/>
      <c r="CF42" s="874"/>
      <c r="CG42" s="874"/>
      <c r="CH42" s="874"/>
      <c r="CI42" s="874"/>
      <c r="CJ42" s="874"/>
      <c r="CK42" s="874"/>
      <c r="CL42" s="874"/>
      <c r="CM42" s="874"/>
      <c r="CN42" s="874"/>
      <c r="CO42" s="874"/>
      <c r="CP42" s="874"/>
      <c r="CQ42" s="874"/>
      <c r="CR42" s="874"/>
      <c r="CS42" s="874"/>
      <c r="CT42" s="874"/>
      <c r="CU42" s="874"/>
      <c r="CV42" s="874"/>
      <c r="CW42" s="874"/>
      <c r="CX42" s="674"/>
      <c r="CY42" s="674"/>
      <c r="CZ42" s="674"/>
      <c r="DA42" s="674"/>
      <c r="DB42" s="674"/>
      <c r="DC42" s="684"/>
      <c r="DD42" s="1567" t="s">
        <v>97</v>
      </c>
      <c r="DE42" s="1568"/>
      <c r="DF42" s="1569" t="s">
        <v>98</v>
      </c>
      <c r="DG42" s="1569"/>
    </row>
    <row r="43" spans="4:111" ht="8.25" customHeight="1">
      <c r="D43" s="1487"/>
      <c r="E43" s="1488"/>
      <c r="F43" s="1489"/>
      <c r="G43" s="307"/>
      <c r="H43" s="1490"/>
      <c r="I43" s="1490"/>
      <c r="J43" s="1490"/>
      <c r="K43" s="1490"/>
      <c r="L43" s="1490"/>
      <c r="M43" s="1490"/>
      <c r="N43" s="1490"/>
      <c r="O43" s="1490"/>
      <c r="P43" s="1490"/>
      <c r="Q43" s="308"/>
      <c r="R43" s="677"/>
      <c r="S43" s="677"/>
      <c r="T43" s="677"/>
      <c r="U43" s="677"/>
      <c r="V43" s="1491"/>
      <c r="W43" s="1491"/>
      <c r="X43" s="1491"/>
      <c r="Y43" s="1491"/>
      <c r="Z43" s="1491"/>
      <c r="AA43" s="1491"/>
      <c r="AB43" s="1491"/>
      <c r="AC43" s="1491"/>
      <c r="AD43" s="1491"/>
      <c r="AE43" s="1491"/>
      <c r="AF43" s="1491"/>
      <c r="AG43" s="1491"/>
      <c r="AH43" s="1491"/>
      <c r="AI43" s="1491"/>
      <c r="AJ43" s="1491"/>
      <c r="AK43" s="1491"/>
      <c r="AL43" s="1491"/>
      <c r="AM43" s="1491"/>
      <c r="AN43" s="1491"/>
      <c r="AO43" s="1491"/>
      <c r="AP43" s="1491"/>
      <c r="AQ43" s="1491"/>
      <c r="AR43" s="1491"/>
      <c r="AS43" s="1491"/>
      <c r="AT43" s="1491"/>
      <c r="AU43" s="1491"/>
      <c r="AV43" s="1491"/>
      <c r="AW43" s="677"/>
      <c r="AX43" s="677"/>
      <c r="AY43" s="677"/>
      <c r="AZ43" s="677"/>
      <c r="BA43" s="685"/>
      <c r="BB43" s="1498"/>
      <c r="BC43" s="1499"/>
      <c r="BD43" s="1499"/>
      <c r="BE43" s="1499"/>
      <c r="BF43" s="1499"/>
      <c r="BG43" s="1499"/>
      <c r="BH43" s="1499"/>
      <c r="BI43" s="1499"/>
      <c r="BJ43" s="1499"/>
      <c r="BK43" s="1499"/>
      <c r="BL43" s="1499"/>
      <c r="BM43" s="1500"/>
      <c r="BN43" s="677"/>
      <c r="BO43" s="677"/>
      <c r="BP43" s="677"/>
      <c r="BQ43" s="1491"/>
      <c r="BR43" s="1491"/>
      <c r="BS43" s="1491"/>
      <c r="BT43" s="1491"/>
      <c r="BU43" s="1491"/>
      <c r="BV43" s="1491"/>
      <c r="BW43" s="1491"/>
      <c r="BX43" s="1491"/>
      <c r="BY43" s="1491"/>
      <c r="BZ43" s="1491"/>
      <c r="CA43" s="1491"/>
      <c r="CB43" s="1491"/>
      <c r="CC43" s="1491"/>
      <c r="CD43" s="1491"/>
      <c r="CE43" s="1491"/>
      <c r="CF43" s="1491"/>
      <c r="CG43" s="1491"/>
      <c r="CH43" s="1491"/>
      <c r="CI43" s="1491"/>
      <c r="CJ43" s="1491"/>
      <c r="CK43" s="1491"/>
      <c r="CL43" s="1491"/>
      <c r="CM43" s="1491"/>
      <c r="CN43" s="1491"/>
      <c r="CO43" s="1491"/>
      <c r="CP43" s="1491"/>
      <c r="CQ43" s="1491"/>
      <c r="CR43" s="1491"/>
      <c r="CS43" s="1491"/>
      <c r="CT43" s="1491"/>
      <c r="CU43" s="1491"/>
      <c r="CV43" s="1491"/>
      <c r="CW43" s="1491"/>
      <c r="CX43" s="677"/>
      <c r="CY43" s="677"/>
      <c r="CZ43" s="677"/>
      <c r="DA43" s="677"/>
      <c r="DB43" s="677"/>
      <c r="DC43" s="685"/>
      <c r="DD43" s="1567"/>
      <c r="DE43" s="1568"/>
      <c r="DF43" s="1569"/>
      <c r="DG43" s="1569"/>
    </row>
    <row r="44" spans="4:111" ht="8.25" customHeight="1">
      <c r="D44" s="1487"/>
      <c r="E44" s="1488"/>
      <c r="F44" s="1489"/>
      <c r="G44" s="1502" t="s">
        <v>365</v>
      </c>
      <c r="H44" s="1503"/>
      <c r="I44" s="1503"/>
      <c r="J44" s="1503"/>
      <c r="K44" s="1503"/>
      <c r="L44" s="1503"/>
      <c r="M44" s="1503"/>
      <c r="N44" s="1503"/>
      <c r="O44" s="1503"/>
      <c r="P44" s="1503"/>
      <c r="Q44" s="1504"/>
      <c r="R44" s="1453" t="s">
        <v>280</v>
      </c>
      <c r="S44" s="1453"/>
      <c r="T44" s="1453"/>
      <c r="U44" s="1453"/>
      <c r="V44" s="7"/>
      <c r="W44" s="7" t="s">
        <v>32</v>
      </c>
      <c r="X44" s="7"/>
      <c r="Y44" s="7"/>
      <c r="Z44" s="7" t="s">
        <v>33</v>
      </c>
      <c r="AA44" s="7"/>
      <c r="AB44" s="7"/>
      <c r="AC44" s="7" t="s">
        <v>34</v>
      </c>
      <c r="AD44" s="7"/>
      <c r="AE44" s="7"/>
      <c r="AF44" s="7" t="s">
        <v>35</v>
      </c>
      <c r="AG44" s="7"/>
      <c r="AH44" s="7"/>
      <c r="AI44" s="7" t="s">
        <v>32</v>
      </c>
      <c r="AJ44" s="7"/>
      <c r="AK44" s="7"/>
      <c r="AL44" s="7" t="s">
        <v>33</v>
      </c>
      <c r="AM44" s="7"/>
      <c r="AN44" s="7"/>
      <c r="AO44" s="7" t="s">
        <v>34</v>
      </c>
      <c r="AP44" s="7"/>
      <c r="AQ44" s="7"/>
      <c r="AR44" s="7" t="s">
        <v>36</v>
      </c>
      <c r="AS44" s="7"/>
      <c r="AT44" s="7"/>
      <c r="AU44" s="7" t="s">
        <v>32</v>
      </c>
      <c r="AV44" s="7"/>
      <c r="AW44" s="674"/>
      <c r="AX44" s="674"/>
      <c r="AY44" s="674"/>
      <c r="AZ44" s="674"/>
      <c r="BA44" s="684"/>
      <c r="BB44" s="1482" t="s">
        <v>280</v>
      </c>
      <c r="BC44" s="875"/>
      <c r="BD44" s="81"/>
      <c r="BE44" s="81"/>
      <c r="BF44" s="81"/>
      <c r="BG44" s="81"/>
      <c r="BH44" s="875" t="s">
        <v>45</v>
      </c>
      <c r="BI44" s="875"/>
      <c r="BJ44" s="875"/>
      <c r="BK44" s="875"/>
      <c r="BL44" s="875"/>
      <c r="BM44" s="876"/>
      <c r="BN44" s="1527" t="s">
        <v>280</v>
      </c>
      <c r="BO44" s="1453"/>
      <c r="BP44" s="1453"/>
      <c r="BQ44" s="1453"/>
      <c r="BR44" s="4"/>
      <c r="BS44" s="4" t="s">
        <v>33</v>
      </c>
      <c r="BT44" s="4"/>
      <c r="BU44" s="4"/>
      <c r="BV44" s="4" t="s">
        <v>34</v>
      </c>
      <c r="BW44" s="4"/>
      <c r="BX44" s="4"/>
      <c r="BY44" s="4" t="s">
        <v>35</v>
      </c>
      <c r="BZ44" s="4"/>
      <c r="CA44" s="4"/>
      <c r="CB44" s="4" t="s">
        <v>32</v>
      </c>
      <c r="CC44" s="4"/>
      <c r="CD44" s="4"/>
      <c r="CE44" s="4" t="s">
        <v>33</v>
      </c>
      <c r="CF44" s="4"/>
      <c r="CG44" s="4"/>
      <c r="CH44" s="4" t="s">
        <v>34</v>
      </c>
      <c r="CI44" s="4"/>
      <c r="CJ44" s="4"/>
      <c r="CK44" s="4" t="s">
        <v>36</v>
      </c>
      <c r="CL44" s="4"/>
      <c r="CM44" s="4"/>
      <c r="CN44" s="4" t="s">
        <v>32</v>
      </c>
      <c r="CO44" s="4"/>
      <c r="CP44" s="4"/>
      <c r="CQ44" s="4" t="s">
        <v>33</v>
      </c>
      <c r="CR44" s="4"/>
      <c r="CS44" s="4"/>
      <c r="CT44" s="4" t="s">
        <v>34</v>
      </c>
      <c r="CU44" s="4"/>
      <c r="CV44" s="4"/>
      <c r="CW44" s="4" t="s">
        <v>28</v>
      </c>
      <c r="CX44" s="4"/>
      <c r="CY44" s="674"/>
      <c r="CZ44" s="674"/>
      <c r="DA44" s="674"/>
      <c r="DB44" s="674"/>
      <c r="DC44" s="684"/>
      <c r="DD44" s="1567"/>
      <c r="DE44" s="1568"/>
      <c r="DF44" s="1569"/>
      <c r="DG44" s="1569"/>
    </row>
    <row r="45" spans="4:111" ht="8.25" customHeight="1">
      <c r="D45" s="1487"/>
      <c r="E45" s="1488"/>
      <c r="F45" s="1489"/>
      <c r="G45" s="1505"/>
      <c r="H45" s="1506"/>
      <c r="I45" s="1506"/>
      <c r="J45" s="1506"/>
      <c r="K45" s="1506"/>
      <c r="L45" s="1506"/>
      <c r="M45" s="1506"/>
      <c r="N45" s="1506"/>
      <c r="O45" s="1506"/>
      <c r="P45" s="1506"/>
      <c r="Q45" s="1507"/>
      <c r="R45" s="1454"/>
      <c r="S45" s="1454"/>
      <c r="T45" s="1454"/>
      <c r="U45" s="1454"/>
      <c r="V45" s="1073"/>
      <c r="W45" s="1074"/>
      <c r="X45" s="1074"/>
      <c r="Y45" s="1055"/>
      <c r="Z45" s="1055"/>
      <c r="AA45" s="1055"/>
      <c r="AB45" s="1055"/>
      <c r="AC45" s="1055"/>
      <c r="AD45" s="1055"/>
      <c r="AE45" s="1055"/>
      <c r="AF45" s="1055"/>
      <c r="AG45" s="1055"/>
      <c r="AH45" s="1055"/>
      <c r="AI45" s="1055"/>
      <c r="AJ45" s="1055"/>
      <c r="AK45" s="1055"/>
      <c r="AL45" s="1055"/>
      <c r="AM45" s="1055"/>
      <c r="AN45" s="1055"/>
      <c r="AO45" s="1055"/>
      <c r="AP45" s="1055"/>
      <c r="AQ45" s="1055"/>
      <c r="AR45" s="1055"/>
      <c r="AS45" s="1055"/>
      <c r="AT45" s="1516"/>
      <c r="AU45" s="1285"/>
      <c r="AV45" s="1286"/>
      <c r="AW45" s="1060"/>
      <c r="AX45" s="1061"/>
      <c r="AY45" s="674"/>
      <c r="AZ45" s="674"/>
      <c r="BA45" s="684"/>
      <c r="BB45" s="1483"/>
      <c r="BC45" s="877"/>
      <c r="BD45" s="81"/>
      <c r="BE45" s="81"/>
      <c r="BF45" s="81"/>
      <c r="BG45" s="81"/>
      <c r="BH45" s="877"/>
      <c r="BI45" s="877"/>
      <c r="BJ45" s="877"/>
      <c r="BK45" s="877"/>
      <c r="BL45" s="877"/>
      <c r="BM45" s="878"/>
      <c r="BN45" s="1528"/>
      <c r="BO45" s="1454"/>
      <c r="BP45" s="1454"/>
      <c r="BQ45" s="1454"/>
      <c r="BR45" s="1073" t="str">
        <f>IFERROR(MID($BX76,LEN($BX76)-10,1),"")</f>
        <v/>
      </c>
      <c r="BS45" s="1074"/>
      <c r="BT45" s="1074"/>
      <c r="BU45" s="1055" t="str">
        <f>IFERROR(MID($BX76,LEN($BX76)-9,1),"")</f>
        <v/>
      </c>
      <c r="BV45" s="1055"/>
      <c r="BW45" s="1055"/>
      <c r="BX45" s="1063" t="str">
        <f>IFERROR(MID($BX76,LEN($BX76)-8,1),"")</f>
        <v/>
      </c>
      <c r="BY45" s="1055"/>
      <c r="BZ45" s="1055"/>
      <c r="CA45" s="1055" t="str">
        <f>IFERROR(MID($BX76,LEN($BX76)-7,1),"")</f>
        <v/>
      </c>
      <c r="CB45" s="1055"/>
      <c r="CC45" s="1055"/>
      <c r="CD45" s="1055" t="str">
        <f>IFERROR(MID($BX76,LEN($BX76)-6,1),"")</f>
        <v/>
      </c>
      <c r="CE45" s="1055"/>
      <c r="CF45" s="1055"/>
      <c r="CG45" s="1055" t="str">
        <f>IFERROR(MID($BX76,LEN($BX76)-5,1),"")</f>
        <v>1</v>
      </c>
      <c r="CH45" s="1055"/>
      <c r="CI45" s="1055"/>
      <c r="CJ45" s="1055" t="str">
        <f>IFERROR(MID($BX76,LEN($BX76)-4,1),"")</f>
        <v>7</v>
      </c>
      <c r="CK45" s="1055"/>
      <c r="CL45" s="1055"/>
      <c r="CM45" s="1055" t="str">
        <f>IFERROR(MID($BX76,LEN($BX76)-3,1),"")</f>
        <v>8</v>
      </c>
      <c r="CN45" s="1055"/>
      <c r="CO45" s="1055"/>
      <c r="CP45" s="1055" t="str">
        <f>IFERROR(MID($BX76,LEN($BX76)-2,1),"")</f>
        <v>4</v>
      </c>
      <c r="CQ45" s="1055"/>
      <c r="CR45" s="1055"/>
      <c r="CS45" s="1055" t="str">
        <f>IFERROR(MID($BX76,LEN($BX76)-1,1),"")</f>
        <v>9</v>
      </c>
      <c r="CT45" s="1055"/>
      <c r="CU45" s="1055"/>
      <c r="CV45" s="1055" t="str">
        <f>IFERROR(MID($BX76,LEN($BX76),1),"")</f>
        <v>7</v>
      </c>
      <c r="CW45" s="1055"/>
      <c r="CX45" s="1068"/>
      <c r="CY45" s="1060"/>
      <c r="CZ45" s="1061"/>
      <c r="DA45" s="674"/>
      <c r="DB45" s="674"/>
      <c r="DC45" s="684"/>
      <c r="DD45" s="1567"/>
      <c r="DE45" s="1568"/>
      <c r="DF45" s="1569"/>
      <c r="DG45" s="1569"/>
    </row>
    <row r="46" spans="4:111" ht="8.25" customHeight="1">
      <c r="D46" s="1487"/>
      <c r="E46" s="1488"/>
      <c r="F46" s="1489"/>
      <c r="G46" s="1505"/>
      <c r="H46" s="1506"/>
      <c r="I46" s="1506"/>
      <c r="J46" s="1506"/>
      <c r="K46" s="1506"/>
      <c r="L46" s="1506"/>
      <c r="M46" s="1506"/>
      <c r="N46" s="1506"/>
      <c r="O46" s="1506"/>
      <c r="P46" s="1506"/>
      <c r="Q46" s="1507"/>
      <c r="R46" s="1454"/>
      <c r="S46" s="1454"/>
      <c r="T46" s="1454"/>
      <c r="U46" s="1454"/>
      <c r="V46" s="1073"/>
      <c r="W46" s="1074"/>
      <c r="X46" s="1074"/>
      <c r="Y46" s="1055"/>
      <c r="Z46" s="1055"/>
      <c r="AA46" s="1055"/>
      <c r="AB46" s="1055"/>
      <c r="AC46" s="1055"/>
      <c r="AD46" s="1055"/>
      <c r="AE46" s="1055"/>
      <c r="AF46" s="1055"/>
      <c r="AG46" s="1055"/>
      <c r="AH46" s="1055"/>
      <c r="AI46" s="1055"/>
      <c r="AJ46" s="1055"/>
      <c r="AK46" s="1055"/>
      <c r="AL46" s="1055"/>
      <c r="AM46" s="1055"/>
      <c r="AN46" s="1055"/>
      <c r="AO46" s="1055"/>
      <c r="AP46" s="1055"/>
      <c r="AQ46" s="1055"/>
      <c r="AR46" s="1055"/>
      <c r="AS46" s="1055"/>
      <c r="AT46" s="1518"/>
      <c r="AU46" s="1288"/>
      <c r="AV46" s="1289"/>
      <c r="AW46" s="1062"/>
      <c r="AX46" s="1061"/>
      <c r="AY46" s="674"/>
      <c r="AZ46" s="674"/>
      <c r="BA46" s="684"/>
      <c r="BB46" s="1475">
        <f>IF(算定基礎賃金集計表!CO67=算定基礎賃金集計表!DB78,BB51+BB66,IF(算定基礎賃金集計表!CO67=0,BB66,IF(算定基礎賃金集計表!DB78=0,BB51,BB51+BB66)))</f>
        <v>9</v>
      </c>
      <c r="BC46" s="1543"/>
      <c r="BD46" s="1543"/>
      <c r="BE46" s="1543"/>
      <c r="BF46" s="1543"/>
      <c r="BG46" s="1543"/>
      <c r="BH46" s="1543"/>
      <c r="BI46" s="1543"/>
      <c r="BJ46" s="1543"/>
      <c r="BK46" s="1543"/>
      <c r="BL46" s="1543"/>
      <c r="BM46" s="1544"/>
      <c r="BN46" s="1528"/>
      <c r="BO46" s="1454"/>
      <c r="BP46" s="1454"/>
      <c r="BQ46" s="1454"/>
      <c r="BR46" s="1073"/>
      <c r="BS46" s="1074"/>
      <c r="BT46" s="1074"/>
      <c r="BU46" s="1055"/>
      <c r="BV46" s="1055"/>
      <c r="BW46" s="1055"/>
      <c r="BX46" s="1063"/>
      <c r="BY46" s="1055"/>
      <c r="BZ46" s="1055"/>
      <c r="CA46" s="1055"/>
      <c r="CB46" s="1055"/>
      <c r="CC46" s="1055"/>
      <c r="CD46" s="1055"/>
      <c r="CE46" s="1055"/>
      <c r="CF46" s="1055"/>
      <c r="CG46" s="1055"/>
      <c r="CH46" s="1055"/>
      <c r="CI46" s="1055"/>
      <c r="CJ46" s="1055"/>
      <c r="CK46" s="1055"/>
      <c r="CL46" s="1055"/>
      <c r="CM46" s="1055"/>
      <c r="CN46" s="1055"/>
      <c r="CO46" s="1055"/>
      <c r="CP46" s="1055"/>
      <c r="CQ46" s="1055"/>
      <c r="CR46" s="1055"/>
      <c r="CS46" s="1055"/>
      <c r="CT46" s="1055"/>
      <c r="CU46" s="1055"/>
      <c r="CV46" s="1055"/>
      <c r="CW46" s="1055"/>
      <c r="CX46" s="1068"/>
      <c r="CY46" s="1062"/>
      <c r="CZ46" s="1061"/>
      <c r="DA46" s="674"/>
      <c r="DB46" s="674"/>
      <c r="DC46" s="684"/>
      <c r="DD46" s="1567"/>
      <c r="DE46" s="1568"/>
      <c r="DF46" s="1569"/>
      <c r="DG46" s="1569"/>
    </row>
    <row r="47" spans="4:111" ht="8.25" customHeight="1">
      <c r="D47" s="1487"/>
      <c r="E47" s="1488"/>
      <c r="F47" s="1489"/>
      <c r="G47" s="1505"/>
      <c r="H47" s="1506"/>
      <c r="I47" s="1506"/>
      <c r="J47" s="1506"/>
      <c r="K47" s="1506"/>
      <c r="L47" s="1506"/>
      <c r="M47" s="1506"/>
      <c r="N47" s="1506"/>
      <c r="O47" s="1506"/>
      <c r="P47" s="1506"/>
      <c r="Q47" s="1507"/>
      <c r="R47" s="1454"/>
      <c r="S47" s="1454"/>
      <c r="T47" s="1454"/>
      <c r="U47" s="1454"/>
      <c r="V47" s="1073"/>
      <c r="W47" s="1074"/>
      <c r="X47" s="1074"/>
      <c r="Y47" s="1055"/>
      <c r="Z47" s="1055"/>
      <c r="AA47" s="1055"/>
      <c r="AB47" s="1055"/>
      <c r="AC47" s="1055"/>
      <c r="AD47" s="1055"/>
      <c r="AE47" s="1055"/>
      <c r="AF47" s="1055"/>
      <c r="AG47" s="1055"/>
      <c r="AH47" s="1055"/>
      <c r="AI47" s="1055"/>
      <c r="AJ47" s="1055"/>
      <c r="AK47" s="1055"/>
      <c r="AL47" s="1055"/>
      <c r="AM47" s="1055"/>
      <c r="AN47" s="1055"/>
      <c r="AO47" s="1055"/>
      <c r="AP47" s="1055"/>
      <c r="AQ47" s="1055"/>
      <c r="AR47" s="1055"/>
      <c r="AS47" s="1055"/>
      <c r="AT47" s="1246"/>
      <c r="AU47" s="1231"/>
      <c r="AV47" s="1232"/>
      <c r="AW47" s="1062"/>
      <c r="AX47" s="1061"/>
      <c r="AY47" s="1202" t="s">
        <v>25</v>
      </c>
      <c r="AZ47" s="1202"/>
      <c r="BA47" s="1461"/>
      <c r="BB47" s="1475"/>
      <c r="BC47" s="1543"/>
      <c r="BD47" s="1543"/>
      <c r="BE47" s="1543"/>
      <c r="BF47" s="1543"/>
      <c r="BG47" s="1543"/>
      <c r="BH47" s="1543"/>
      <c r="BI47" s="1543"/>
      <c r="BJ47" s="1543"/>
      <c r="BK47" s="1543"/>
      <c r="BL47" s="1543"/>
      <c r="BM47" s="1544"/>
      <c r="BN47" s="1528"/>
      <c r="BO47" s="1454"/>
      <c r="BP47" s="1454"/>
      <c r="BQ47" s="1454"/>
      <c r="BR47" s="1073"/>
      <c r="BS47" s="1074"/>
      <c r="BT47" s="1074"/>
      <c r="BU47" s="1055"/>
      <c r="BV47" s="1055"/>
      <c r="BW47" s="1055"/>
      <c r="BX47" s="1063"/>
      <c r="BY47" s="1055"/>
      <c r="BZ47" s="1055"/>
      <c r="CA47" s="1055"/>
      <c r="CB47" s="1055"/>
      <c r="CC47" s="1055"/>
      <c r="CD47" s="1055"/>
      <c r="CE47" s="1055"/>
      <c r="CF47" s="1055"/>
      <c r="CG47" s="1055"/>
      <c r="CH47" s="1055"/>
      <c r="CI47" s="1055"/>
      <c r="CJ47" s="1055"/>
      <c r="CK47" s="1055"/>
      <c r="CL47" s="1055"/>
      <c r="CM47" s="1055"/>
      <c r="CN47" s="1055"/>
      <c r="CO47" s="1055"/>
      <c r="CP47" s="1055"/>
      <c r="CQ47" s="1055"/>
      <c r="CR47" s="1055"/>
      <c r="CS47" s="1055"/>
      <c r="CT47" s="1055"/>
      <c r="CU47" s="1055"/>
      <c r="CV47" s="1055"/>
      <c r="CW47" s="1055"/>
      <c r="CX47" s="1068"/>
      <c r="CY47" s="1062"/>
      <c r="CZ47" s="1061"/>
      <c r="DA47" s="1061" t="s">
        <v>28</v>
      </c>
      <c r="DB47" s="1061"/>
      <c r="DC47" s="684"/>
      <c r="DD47" s="1567"/>
      <c r="DE47" s="1568"/>
      <c r="DF47" s="1569"/>
      <c r="DG47" s="1569"/>
    </row>
    <row r="48" spans="4:111" ht="8.25" customHeight="1">
      <c r="D48" s="1487"/>
      <c r="E48" s="1488"/>
      <c r="F48" s="1489"/>
      <c r="G48" s="1508"/>
      <c r="H48" s="1509"/>
      <c r="I48" s="1509"/>
      <c r="J48" s="1509"/>
      <c r="K48" s="1509"/>
      <c r="L48" s="1509"/>
      <c r="M48" s="1509"/>
      <c r="N48" s="1509"/>
      <c r="O48" s="1509"/>
      <c r="P48" s="1509"/>
      <c r="Q48" s="1510"/>
      <c r="R48" s="1455"/>
      <c r="S48" s="1455"/>
      <c r="T48" s="1455"/>
      <c r="U48" s="1455"/>
      <c r="V48" s="674"/>
      <c r="W48" s="674"/>
      <c r="X48" s="674"/>
      <c r="Y48" s="674"/>
      <c r="Z48" s="674"/>
      <c r="AA48" s="674"/>
      <c r="AB48" s="674"/>
      <c r="AC48" s="674"/>
      <c r="AD48" s="1067" t="s">
        <v>263</v>
      </c>
      <c r="AE48" s="1067"/>
      <c r="AF48" s="674"/>
      <c r="AG48" s="674"/>
      <c r="AH48" s="674"/>
      <c r="AI48" s="674"/>
      <c r="AJ48" s="674"/>
      <c r="AK48" s="674"/>
      <c r="AL48" s="674"/>
      <c r="AM48" s="1067" t="s">
        <v>263</v>
      </c>
      <c r="AN48" s="1067"/>
      <c r="AO48" s="674"/>
      <c r="AP48" s="674"/>
      <c r="AQ48" s="674"/>
      <c r="AR48" s="674"/>
      <c r="AS48" s="674"/>
      <c r="AT48" s="674"/>
      <c r="AU48" s="674"/>
      <c r="AV48" s="674"/>
      <c r="AW48" s="674"/>
      <c r="AX48" s="674"/>
      <c r="AY48" s="1202"/>
      <c r="AZ48" s="1202"/>
      <c r="BA48" s="1461"/>
      <c r="BB48" s="1545"/>
      <c r="BC48" s="1546"/>
      <c r="BD48" s="1546"/>
      <c r="BE48" s="1546"/>
      <c r="BF48" s="1546"/>
      <c r="BG48" s="1546"/>
      <c r="BH48" s="1546"/>
      <c r="BI48" s="1546"/>
      <c r="BJ48" s="1546"/>
      <c r="BK48" s="1546"/>
      <c r="BL48" s="1546"/>
      <c r="BM48" s="1547"/>
      <c r="BN48" s="1529"/>
      <c r="BO48" s="1455"/>
      <c r="BP48" s="1455"/>
      <c r="BQ48" s="1455"/>
      <c r="BR48" s="679"/>
      <c r="BS48" s="679"/>
      <c r="BT48" s="679"/>
      <c r="BU48" s="679"/>
      <c r="BV48" s="679"/>
      <c r="BW48" s="1067" t="s">
        <v>263</v>
      </c>
      <c r="BX48" s="1067"/>
      <c r="BY48" s="677"/>
      <c r="BZ48" s="677"/>
      <c r="CA48" s="677"/>
      <c r="CB48" s="677"/>
      <c r="CC48" s="677"/>
      <c r="CD48" s="677"/>
      <c r="CE48" s="677"/>
      <c r="CF48" s="1067" t="s">
        <v>263</v>
      </c>
      <c r="CG48" s="1067"/>
      <c r="CH48" s="677"/>
      <c r="CI48" s="677"/>
      <c r="CJ48" s="677"/>
      <c r="CK48" s="677"/>
      <c r="CL48" s="677"/>
      <c r="CM48" s="677"/>
      <c r="CN48" s="677"/>
      <c r="CO48" s="1067" t="s">
        <v>263</v>
      </c>
      <c r="CP48" s="1067"/>
      <c r="CQ48" s="677"/>
      <c r="CR48" s="677"/>
      <c r="CS48" s="677"/>
      <c r="CT48" s="677"/>
      <c r="CU48" s="677"/>
      <c r="CV48" s="677"/>
      <c r="CW48" s="677"/>
      <c r="CX48" s="677"/>
      <c r="CY48" s="677"/>
      <c r="CZ48" s="677"/>
      <c r="DA48" s="1065"/>
      <c r="DB48" s="1065"/>
      <c r="DC48" s="685"/>
      <c r="DD48" s="1567"/>
      <c r="DE48" s="1568"/>
      <c r="DF48" s="1569"/>
      <c r="DG48" s="1569"/>
    </row>
    <row r="49" spans="4:111" ht="8.25" customHeight="1">
      <c r="D49" s="1487"/>
      <c r="E49" s="1488"/>
      <c r="F49" s="1489"/>
      <c r="G49" s="1465" t="s">
        <v>44</v>
      </c>
      <c r="H49" s="1466"/>
      <c r="I49" s="1466"/>
      <c r="J49" s="1466"/>
      <c r="K49" s="1466"/>
      <c r="L49" s="1466"/>
      <c r="M49" s="1466"/>
      <c r="N49" s="1466"/>
      <c r="O49" s="1466"/>
      <c r="P49" s="1466"/>
      <c r="Q49" s="1467"/>
      <c r="R49" s="1453" t="s">
        <v>282</v>
      </c>
      <c r="S49" s="1453"/>
      <c r="T49" s="1453"/>
      <c r="U49" s="1453"/>
      <c r="V49" s="4"/>
      <c r="W49" s="4" t="s">
        <v>264</v>
      </c>
      <c r="X49" s="4"/>
      <c r="Y49" s="4"/>
      <c r="Z49" s="4" t="s">
        <v>265</v>
      </c>
      <c r="AA49" s="4"/>
      <c r="AB49" s="4"/>
      <c r="AC49" s="4" t="s">
        <v>266</v>
      </c>
      <c r="AD49" s="4"/>
      <c r="AE49" s="4"/>
      <c r="AF49" s="4" t="s">
        <v>267</v>
      </c>
      <c r="AG49" s="4"/>
      <c r="AH49" s="4"/>
      <c r="AI49" s="4" t="s">
        <v>264</v>
      </c>
      <c r="AJ49" s="4"/>
      <c r="AK49" s="4"/>
      <c r="AL49" s="4" t="s">
        <v>265</v>
      </c>
      <c r="AM49" s="4"/>
      <c r="AN49" s="4"/>
      <c r="AO49" s="4" t="s">
        <v>266</v>
      </c>
      <c r="AP49" s="4"/>
      <c r="AQ49" s="4"/>
      <c r="AR49" s="4" t="s">
        <v>268</v>
      </c>
      <c r="AS49" s="4"/>
      <c r="AT49" s="4"/>
      <c r="AU49" s="4" t="s">
        <v>264</v>
      </c>
      <c r="AV49" s="4"/>
      <c r="AW49" s="3"/>
      <c r="AX49" s="3"/>
      <c r="AY49" s="3"/>
      <c r="AZ49" s="3"/>
      <c r="BA49" s="5"/>
      <c r="BB49" s="1482" t="s">
        <v>282</v>
      </c>
      <c r="BC49" s="875"/>
      <c r="BD49" s="81"/>
      <c r="BE49" s="81"/>
      <c r="BF49" s="81"/>
      <c r="BG49" s="81"/>
      <c r="BH49" s="875" t="s">
        <v>45</v>
      </c>
      <c r="BI49" s="875"/>
      <c r="BJ49" s="875"/>
      <c r="BK49" s="875"/>
      <c r="BL49" s="875"/>
      <c r="BM49" s="876"/>
      <c r="BN49" s="1454" t="s">
        <v>282</v>
      </c>
      <c r="BO49" s="1454"/>
      <c r="BP49" s="1454"/>
      <c r="BQ49" s="1454"/>
      <c r="BR49" s="7"/>
      <c r="BS49" s="7" t="s">
        <v>265</v>
      </c>
      <c r="BT49" s="7"/>
      <c r="BU49" s="7"/>
      <c r="BV49" s="7" t="s">
        <v>266</v>
      </c>
      <c r="BW49" s="7"/>
      <c r="BX49" s="7"/>
      <c r="BY49" s="7" t="s">
        <v>267</v>
      </c>
      <c r="BZ49" s="7"/>
      <c r="CA49" s="7"/>
      <c r="CB49" s="7" t="s">
        <v>264</v>
      </c>
      <c r="CC49" s="7"/>
      <c r="CD49" s="7"/>
      <c r="CE49" s="7" t="s">
        <v>265</v>
      </c>
      <c r="CF49" s="7"/>
      <c r="CG49" s="7"/>
      <c r="CH49" s="7" t="s">
        <v>266</v>
      </c>
      <c r="CI49" s="7"/>
      <c r="CJ49" s="7"/>
      <c r="CK49" s="7" t="s">
        <v>268</v>
      </c>
      <c r="CL49" s="7"/>
      <c r="CM49" s="7"/>
      <c r="CN49" s="7" t="s">
        <v>264</v>
      </c>
      <c r="CO49" s="7"/>
      <c r="CP49" s="7"/>
      <c r="CQ49" s="7" t="s">
        <v>265</v>
      </c>
      <c r="CR49" s="7"/>
      <c r="CS49" s="7"/>
      <c r="CT49" s="7" t="s">
        <v>266</v>
      </c>
      <c r="CU49" s="7"/>
      <c r="CV49" s="7"/>
      <c r="CW49" s="7" t="s">
        <v>269</v>
      </c>
      <c r="CX49" s="7"/>
      <c r="CY49" s="674"/>
      <c r="CZ49" s="674"/>
      <c r="DA49" s="674"/>
      <c r="DB49" s="674"/>
      <c r="DC49" s="5"/>
      <c r="DD49" s="1567"/>
      <c r="DE49" s="1568"/>
      <c r="DF49" s="1569"/>
      <c r="DG49" s="1569"/>
    </row>
    <row r="50" spans="4:111" ht="8.25" customHeight="1">
      <c r="D50" s="1487"/>
      <c r="E50" s="1488"/>
      <c r="F50" s="1489"/>
      <c r="G50" s="1468"/>
      <c r="H50" s="1469"/>
      <c r="I50" s="1469"/>
      <c r="J50" s="1469"/>
      <c r="K50" s="1469"/>
      <c r="L50" s="1469"/>
      <c r="M50" s="1469"/>
      <c r="N50" s="1469"/>
      <c r="O50" s="1469"/>
      <c r="P50" s="1469"/>
      <c r="Q50" s="1470"/>
      <c r="R50" s="1454"/>
      <c r="S50" s="1454"/>
      <c r="T50" s="1454"/>
      <c r="U50" s="1454"/>
      <c r="V50" s="1073"/>
      <c r="W50" s="1074"/>
      <c r="X50" s="1074"/>
      <c r="Y50" s="1055"/>
      <c r="Z50" s="1055"/>
      <c r="AA50" s="1055"/>
      <c r="AB50" s="1055"/>
      <c r="AC50" s="1055"/>
      <c r="AD50" s="1055"/>
      <c r="AE50" s="1055"/>
      <c r="AF50" s="1055"/>
      <c r="AG50" s="1055"/>
      <c r="AH50" s="1055"/>
      <c r="AI50" s="1055"/>
      <c r="AJ50" s="1055"/>
      <c r="AK50" s="1055"/>
      <c r="AL50" s="1055"/>
      <c r="AM50" s="1055"/>
      <c r="AN50" s="1516"/>
      <c r="AO50" s="1285"/>
      <c r="AP50" s="1517"/>
      <c r="AQ50" s="1055"/>
      <c r="AR50" s="1055"/>
      <c r="AS50" s="1055"/>
      <c r="AT50" s="1055"/>
      <c r="AU50" s="1055"/>
      <c r="AV50" s="1068"/>
      <c r="AW50" s="1136"/>
      <c r="AX50" s="1061"/>
      <c r="AY50" s="674"/>
      <c r="AZ50" s="674"/>
      <c r="BA50" s="684"/>
      <c r="BB50" s="1483"/>
      <c r="BC50" s="877"/>
      <c r="BD50" s="81"/>
      <c r="BE50" s="81"/>
      <c r="BF50" s="81"/>
      <c r="BG50" s="81"/>
      <c r="BH50" s="877"/>
      <c r="BI50" s="877"/>
      <c r="BJ50" s="877"/>
      <c r="BK50" s="877"/>
      <c r="BL50" s="877"/>
      <c r="BM50" s="878"/>
      <c r="BN50" s="1454"/>
      <c r="BO50" s="1454"/>
      <c r="BP50" s="1454"/>
      <c r="BQ50" s="1454"/>
      <c r="BR50" s="1073"/>
      <c r="BS50" s="1074"/>
      <c r="BT50" s="1074"/>
      <c r="BU50" s="1055"/>
      <c r="BV50" s="1055"/>
      <c r="BW50" s="1055"/>
      <c r="BX50" s="1063"/>
      <c r="BY50" s="1055"/>
      <c r="BZ50" s="1055"/>
      <c r="CA50" s="1055"/>
      <c r="CB50" s="1055"/>
      <c r="CC50" s="1055"/>
      <c r="CD50" s="1055"/>
      <c r="CE50" s="1055"/>
      <c r="CF50" s="1055"/>
      <c r="CG50" s="1055"/>
      <c r="CH50" s="1055"/>
      <c r="CI50" s="1055"/>
      <c r="CJ50" s="1055"/>
      <c r="CK50" s="1055"/>
      <c r="CL50" s="1055"/>
      <c r="CM50" s="1055"/>
      <c r="CN50" s="1055"/>
      <c r="CO50" s="1055"/>
      <c r="CP50" s="1055"/>
      <c r="CQ50" s="1055"/>
      <c r="CR50" s="1055"/>
      <c r="CS50" s="1055"/>
      <c r="CT50" s="1055"/>
      <c r="CU50" s="1055"/>
      <c r="CV50" s="1055"/>
      <c r="CW50" s="1055"/>
      <c r="CX50" s="1068"/>
      <c r="CY50" s="1060"/>
      <c r="CZ50" s="1061"/>
      <c r="DA50" s="674"/>
      <c r="DB50" s="674"/>
      <c r="DC50" s="684"/>
      <c r="DD50" s="1567"/>
      <c r="DE50" s="1568"/>
      <c r="DF50" s="1569"/>
      <c r="DG50" s="1569"/>
    </row>
    <row r="51" spans="4:111" ht="8.25" customHeight="1">
      <c r="D51" s="1487"/>
      <c r="E51" s="1488"/>
      <c r="F51" s="1489"/>
      <c r="G51" s="1468"/>
      <c r="H51" s="1469"/>
      <c r="I51" s="1469"/>
      <c r="J51" s="1469"/>
      <c r="K51" s="1469"/>
      <c r="L51" s="1469"/>
      <c r="M51" s="1469"/>
      <c r="N51" s="1469"/>
      <c r="O51" s="1469"/>
      <c r="P51" s="1469"/>
      <c r="Q51" s="1470"/>
      <c r="R51" s="1454"/>
      <c r="S51" s="1454"/>
      <c r="T51" s="1454"/>
      <c r="U51" s="1454"/>
      <c r="V51" s="1073"/>
      <c r="W51" s="1074"/>
      <c r="X51" s="1074"/>
      <c r="Y51" s="1055"/>
      <c r="Z51" s="1055"/>
      <c r="AA51" s="1055"/>
      <c r="AB51" s="1055"/>
      <c r="AC51" s="1055"/>
      <c r="AD51" s="1055"/>
      <c r="AE51" s="1055"/>
      <c r="AF51" s="1055"/>
      <c r="AG51" s="1055"/>
      <c r="AH51" s="1055"/>
      <c r="AI51" s="1055"/>
      <c r="AJ51" s="1055"/>
      <c r="AK51" s="1055"/>
      <c r="AL51" s="1055"/>
      <c r="AM51" s="1055"/>
      <c r="AN51" s="1518"/>
      <c r="AO51" s="1288"/>
      <c r="AP51" s="1519"/>
      <c r="AQ51" s="1055"/>
      <c r="AR51" s="1055"/>
      <c r="AS51" s="1055"/>
      <c r="AT51" s="1055"/>
      <c r="AU51" s="1055"/>
      <c r="AV51" s="1068"/>
      <c r="AW51" s="1061"/>
      <c r="AX51" s="1061"/>
      <c r="AY51" s="674"/>
      <c r="AZ51" s="674"/>
      <c r="BA51" s="674"/>
      <c r="BB51" s="673"/>
      <c r="BC51" s="674"/>
      <c r="BD51" s="674"/>
      <c r="BE51" s="674"/>
      <c r="BF51" s="674"/>
      <c r="BG51" s="674"/>
      <c r="BH51" s="674"/>
      <c r="BI51" s="674"/>
      <c r="BJ51" s="674"/>
      <c r="BK51" s="674"/>
      <c r="BL51" s="674"/>
      <c r="BM51" s="684"/>
      <c r="BN51" s="1454"/>
      <c r="BO51" s="1454"/>
      <c r="BP51" s="1454"/>
      <c r="BQ51" s="1454"/>
      <c r="BR51" s="1073"/>
      <c r="BS51" s="1074"/>
      <c r="BT51" s="1074"/>
      <c r="BU51" s="1055"/>
      <c r="BV51" s="1055"/>
      <c r="BW51" s="1055"/>
      <c r="BX51" s="1063"/>
      <c r="BY51" s="1055"/>
      <c r="BZ51" s="1055"/>
      <c r="CA51" s="1055"/>
      <c r="CB51" s="1055"/>
      <c r="CC51" s="1055"/>
      <c r="CD51" s="1055"/>
      <c r="CE51" s="1055"/>
      <c r="CF51" s="1055"/>
      <c r="CG51" s="1055"/>
      <c r="CH51" s="1055"/>
      <c r="CI51" s="1055"/>
      <c r="CJ51" s="1055"/>
      <c r="CK51" s="1055"/>
      <c r="CL51" s="1055"/>
      <c r="CM51" s="1055"/>
      <c r="CN51" s="1055"/>
      <c r="CO51" s="1055"/>
      <c r="CP51" s="1055"/>
      <c r="CQ51" s="1055"/>
      <c r="CR51" s="1055"/>
      <c r="CS51" s="1055"/>
      <c r="CT51" s="1055"/>
      <c r="CU51" s="1055"/>
      <c r="CV51" s="1055"/>
      <c r="CW51" s="1055"/>
      <c r="CX51" s="1068"/>
      <c r="CY51" s="1062"/>
      <c r="CZ51" s="1061"/>
      <c r="DA51" s="674"/>
      <c r="DB51" s="674"/>
      <c r="DC51" s="684"/>
      <c r="DD51" s="1567"/>
      <c r="DE51" s="1568"/>
      <c r="DF51" s="1569"/>
      <c r="DG51" s="1569"/>
    </row>
    <row r="52" spans="4:111" ht="8.25" customHeight="1">
      <c r="D52" s="1487"/>
      <c r="E52" s="1488"/>
      <c r="F52" s="1489"/>
      <c r="G52" s="1468"/>
      <c r="H52" s="1469"/>
      <c r="I52" s="1469"/>
      <c r="J52" s="1469"/>
      <c r="K52" s="1469"/>
      <c r="L52" s="1469"/>
      <c r="M52" s="1469"/>
      <c r="N52" s="1469"/>
      <c r="O52" s="1469"/>
      <c r="P52" s="1469"/>
      <c r="Q52" s="1470"/>
      <c r="R52" s="1454"/>
      <c r="S52" s="1454"/>
      <c r="T52" s="1454"/>
      <c r="U52" s="1454"/>
      <c r="V52" s="1073"/>
      <c r="W52" s="1074"/>
      <c r="X52" s="1074"/>
      <c r="Y52" s="1055"/>
      <c r="Z52" s="1055"/>
      <c r="AA52" s="1055"/>
      <c r="AB52" s="1055"/>
      <c r="AC52" s="1055"/>
      <c r="AD52" s="1055"/>
      <c r="AE52" s="1055"/>
      <c r="AF52" s="1055"/>
      <c r="AG52" s="1055"/>
      <c r="AH52" s="1055"/>
      <c r="AI52" s="1055"/>
      <c r="AJ52" s="1055"/>
      <c r="AK52" s="1055"/>
      <c r="AL52" s="1055"/>
      <c r="AM52" s="1055"/>
      <c r="AN52" s="1246"/>
      <c r="AO52" s="1231"/>
      <c r="AP52" s="1520"/>
      <c r="AQ52" s="1055"/>
      <c r="AR52" s="1055"/>
      <c r="AS52" s="1055"/>
      <c r="AT52" s="1055"/>
      <c r="AU52" s="1055"/>
      <c r="AV52" s="1068"/>
      <c r="AW52" s="1061"/>
      <c r="AX52" s="1061"/>
      <c r="AY52" s="1202" t="s">
        <v>25</v>
      </c>
      <c r="AZ52" s="1202"/>
      <c r="BA52" s="1202"/>
      <c r="BB52" s="673"/>
      <c r="BC52" s="674"/>
      <c r="BD52" s="674"/>
      <c r="BE52" s="674"/>
      <c r="BF52" s="674"/>
      <c r="BG52" s="674"/>
      <c r="BH52" s="674"/>
      <c r="BI52" s="674"/>
      <c r="BJ52" s="674"/>
      <c r="BK52" s="674"/>
      <c r="BL52" s="674"/>
      <c r="BM52" s="684"/>
      <c r="BN52" s="1454"/>
      <c r="BO52" s="1454"/>
      <c r="BP52" s="1454"/>
      <c r="BQ52" s="1454"/>
      <c r="BR52" s="1073"/>
      <c r="BS52" s="1074"/>
      <c r="BT52" s="1074"/>
      <c r="BU52" s="1055"/>
      <c r="BV52" s="1055"/>
      <c r="BW52" s="1055"/>
      <c r="BX52" s="1063"/>
      <c r="BY52" s="1055"/>
      <c r="BZ52" s="1055"/>
      <c r="CA52" s="1055"/>
      <c r="CB52" s="1055"/>
      <c r="CC52" s="1055"/>
      <c r="CD52" s="1055"/>
      <c r="CE52" s="1055"/>
      <c r="CF52" s="1055"/>
      <c r="CG52" s="1055"/>
      <c r="CH52" s="1055"/>
      <c r="CI52" s="1055"/>
      <c r="CJ52" s="1055"/>
      <c r="CK52" s="1055"/>
      <c r="CL52" s="1055"/>
      <c r="CM52" s="1055"/>
      <c r="CN52" s="1055"/>
      <c r="CO52" s="1055"/>
      <c r="CP52" s="1055"/>
      <c r="CQ52" s="1055"/>
      <c r="CR52" s="1055"/>
      <c r="CS52" s="1055"/>
      <c r="CT52" s="1055"/>
      <c r="CU52" s="1055"/>
      <c r="CV52" s="1055"/>
      <c r="CW52" s="1055"/>
      <c r="CX52" s="1068"/>
      <c r="CY52" s="1062"/>
      <c r="CZ52" s="1061"/>
      <c r="DA52" s="1061" t="s">
        <v>28</v>
      </c>
      <c r="DB52" s="1061"/>
      <c r="DC52" s="684"/>
      <c r="DD52" s="1567"/>
      <c r="DE52" s="1568"/>
      <c r="DF52" s="1569"/>
      <c r="DG52" s="1569"/>
    </row>
    <row r="53" spans="4:111" ht="8.25" customHeight="1">
      <c r="D53" s="1487"/>
      <c r="E53" s="1488"/>
      <c r="F53" s="1489"/>
      <c r="G53" s="1471"/>
      <c r="H53" s="1472"/>
      <c r="I53" s="1472"/>
      <c r="J53" s="1472"/>
      <c r="K53" s="1472"/>
      <c r="L53" s="1472"/>
      <c r="M53" s="1472"/>
      <c r="N53" s="1472"/>
      <c r="O53" s="1472"/>
      <c r="P53" s="1472"/>
      <c r="Q53" s="1473"/>
      <c r="R53" s="1455"/>
      <c r="S53" s="1455"/>
      <c r="T53" s="1455"/>
      <c r="U53" s="1455"/>
      <c r="V53" s="677"/>
      <c r="W53" s="677"/>
      <c r="X53" s="677"/>
      <c r="Y53" s="677"/>
      <c r="Z53" s="677"/>
      <c r="AA53" s="677"/>
      <c r="AB53" s="677"/>
      <c r="AC53" s="677"/>
      <c r="AD53" s="1067" t="s">
        <v>263</v>
      </c>
      <c r="AE53" s="1067"/>
      <c r="AF53" s="677"/>
      <c r="AG53" s="677"/>
      <c r="AH53" s="677"/>
      <c r="AI53" s="677"/>
      <c r="AJ53" s="677"/>
      <c r="AK53" s="677"/>
      <c r="AL53" s="677"/>
      <c r="AM53" s="1067" t="s">
        <v>263</v>
      </c>
      <c r="AN53" s="1067"/>
      <c r="AO53" s="677"/>
      <c r="AP53" s="677"/>
      <c r="AQ53" s="677"/>
      <c r="AR53" s="677"/>
      <c r="AS53" s="677"/>
      <c r="AT53" s="677"/>
      <c r="AU53" s="677"/>
      <c r="AV53" s="677"/>
      <c r="AW53" s="677"/>
      <c r="AX53" s="677"/>
      <c r="AY53" s="1344"/>
      <c r="AZ53" s="1344"/>
      <c r="BA53" s="1344"/>
      <c r="BB53" s="6"/>
      <c r="BC53" s="677"/>
      <c r="BD53" s="677"/>
      <c r="BE53" s="677"/>
      <c r="BF53" s="677"/>
      <c r="BG53" s="677"/>
      <c r="BH53" s="677"/>
      <c r="BI53" s="677"/>
      <c r="BJ53" s="677"/>
      <c r="BK53" s="677"/>
      <c r="BL53" s="677"/>
      <c r="BM53" s="685"/>
      <c r="BN53" s="1455"/>
      <c r="BO53" s="1455"/>
      <c r="BP53" s="1455"/>
      <c r="BQ53" s="1455"/>
      <c r="BR53" s="679"/>
      <c r="BS53" s="679"/>
      <c r="BT53" s="679"/>
      <c r="BU53" s="679"/>
      <c r="BV53" s="679"/>
      <c r="BW53" s="1067" t="s">
        <v>263</v>
      </c>
      <c r="BX53" s="1067"/>
      <c r="BY53" s="677"/>
      <c r="BZ53" s="677"/>
      <c r="CA53" s="677"/>
      <c r="CB53" s="677"/>
      <c r="CC53" s="677"/>
      <c r="CD53" s="677"/>
      <c r="CE53" s="677"/>
      <c r="CF53" s="1067" t="s">
        <v>263</v>
      </c>
      <c r="CG53" s="1067"/>
      <c r="CH53" s="677"/>
      <c r="CI53" s="677"/>
      <c r="CJ53" s="677"/>
      <c r="CK53" s="677"/>
      <c r="CL53" s="677"/>
      <c r="CM53" s="677"/>
      <c r="CN53" s="677"/>
      <c r="CO53" s="1067" t="s">
        <v>263</v>
      </c>
      <c r="CP53" s="1067"/>
      <c r="CQ53" s="677"/>
      <c r="CR53" s="677"/>
      <c r="CS53" s="677"/>
      <c r="CT53" s="677"/>
      <c r="CU53" s="677"/>
      <c r="CV53" s="677"/>
      <c r="CW53" s="677"/>
      <c r="CX53" s="677"/>
      <c r="CY53" s="677"/>
      <c r="CZ53" s="677"/>
      <c r="DA53" s="1065"/>
      <c r="DB53" s="1065"/>
      <c r="DC53" s="685"/>
      <c r="DD53" s="1567"/>
      <c r="DE53" s="1568"/>
      <c r="DF53" s="1569"/>
      <c r="DG53" s="1569"/>
    </row>
    <row r="54" spans="4:111" ht="8.25" customHeight="1">
      <c r="D54" s="1487"/>
      <c r="E54" s="1488"/>
      <c r="F54" s="1489"/>
      <c r="G54" s="1447" t="s">
        <v>40</v>
      </c>
      <c r="H54" s="1448"/>
      <c r="I54" s="1449"/>
      <c r="J54" s="1428" t="s">
        <v>41</v>
      </c>
      <c r="K54" s="1429"/>
      <c r="L54" s="1429"/>
      <c r="M54" s="1429"/>
      <c r="N54" s="1429"/>
      <c r="O54" s="1429"/>
      <c r="P54" s="1429"/>
      <c r="Q54" s="1430"/>
      <c r="R54" s="1454" t="s">
        <v>283</v>
      </c>
      <c r="S54" s="1454"/>
      <c r="T54" s="1454"/>
      <c r="U54" s="1454"/>
      <c r="V54" s="7"/>
      <c r="W54" s="7" t="s">
        <v>264</v>
      </c>
      <c r="X54" s="7"/>
      <c r="Y54" s="7"/>
      <c r="Z54" s="7" t="s">
        <v>265</v>
      </c>
      <c r="AA54" s="7"/>
      <c r="AB54" s="7"/>
      <c r="AC54" s="7" t="s">
        <v>266</v>
      </c>
      <c r="AD54" s="7"/>
      <c r="AE54" s="7"/>
      <c r="AF54" s="7" t="s">
        <v>267</v>
      </c>
      <c r="AG54" s="7"/>
      <c r="AH54" s="7"/>
      <c r="AI54" s="7" t="s">
        <v>264</v>
      </c>
      <c r="AJ54" s="7"/>
      <c r="AK54" s="7"/>
      <c r="AL54" s="7" t="s">
        <v>265</v>
      </c>
      <c r="AM54" s="7"/>
      <c r="AN54" s="7"/>
      <c r="AO54" s="7" t="s">
        <v>266</v>
      </c>
      <c r="AP54" s="7"/>
      <c r="AQ54" s="7"/>
      <c r="AR54" s="7" t="s">
        <v>268</v>
      </c>
      <c r="AS54" s="7"/>
      <c r="AT54" s="7"/>
      <c r="AU54" s="7" t="s">
        <v>264</v>
      </c>
      <c r="AV54" s="7"/>
      <c r="AW54" s="674"/>
      <c r="AX54" s="674"/>
      <c r="AY54" s="674"/>
      <c r="AZ54" s="674"/>
      <c r="BA54" s="684"/>
      <c r="BB54" s="1062"/>
      <c r="BC54" s="1061"/>
      <c r="BD54" s="674"/>
      <c r="BE54" s="674"/>
      <c r="BF54" s="674"/>
      <c r="BG54" s="674"/>
      <c r="BH54" s="1061"/>
      <c r="BI54" s="1061"/>
      <c r="BJ54" s="1061"/>
      <c r="BK54" s="1061"/>
      <c r="BL54" s="1061"/>
      <c r="BM54" s="1064"/>
      <c r="BN54" s="686"/>
      <c r="BO54" s="681"/>
      <c r="BP54" s="681"/>
      <c r="BQ54" s="681"/>
      <c r="BR54" s="682"/>
      <c r="BS54" s="682"/>
      <c r="BT54" s="682"/>
      <c r="BU54" s="682"/>
      <c r="BV54" s="682"/>
      <c r="BW54" s="682"/>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674"/>
      <c r="CZ54" s="674"/>
      <c r="DA54" s="674"/>
      <c r="DB54" s="674"/>
      <c r="DC54" s="684"/>
      <c r="DD54" s="1567"/>
      <c r="DE54" s="1568"/>
      <c r="DF54" s="1569"/>
      <c r="DG54" s="1569"/>
    </row>
    <row r="55" spans="4:111" ht="8.25" customHeight="1">
      <c r="D55" s="1487"/>
      <c r="E55" s="1488"/>
      <c r="F55" s="1489"/>
      <c r="G55" s="1447"/>
      <c r="H55" s="1448"/>
      <c r="I55" s="1449"/>
      <c r="J55" s="1431"/>
      <c r="K55" s="1432"/>
      <c r="L55" s="1432"/>
      <c r="M55" s="1432"/>
      <c r="N55" s="1432"/>
      <c r="O55" s="1432"/>
      <c r="P55" s="1432"/>
      <c r="Q55" s="1433"/>
      <c r="R55" s="1454"/>
      <c r="S55" s="1454"/>
      <c r="T55" s="1454"/>
      <c r="U55" s="1454"/>
      <c r="V55" s="1073" t="str">
        <f>IFERROR(MID($V76,LEN($V76)-8,1),"")</f>
        <v/>
      </c>
      <c r="W55" s="1074"/>
      <c r="X55" s="1074"/>
      <c r="Y55" s="1055" t="str">
        <f>IFERROR(MID($V76,LEN($V76)-7,1),"")</f>
        <v/>
      </c>
      <c r="Z55" s="1055"/>
      <c r="AA55" s="1055"/>
      <c r="AB55" s="1055" t="str">
        <f>IFERROR(MID($V76,LEN($V76)-6,1),"")</f>
        <v/>
      </c>
      <c r="AC55" s="1055"/>
      <c r="AD55" s="1055"/>
      <c r="AE55" s="1055" t="str">
        <f>IFERROR(MID($V76,LEN($V76)-5,1),"")</f>
        <v/>
      </c>
      <c r="AF55" s="1055"/>
      <c r="AG55" s="1055"/>
      <c r="AH55" s="1055" t="str">
        <f>IFERROR(MID($V76,LEN($V76)-4,1),"")</f>
        <v>2</v>
      </c>
      <c r="AI55" s="1055"/>
      <c r="AJ55" s="1055"/>
      <c r="AK55" s="1055" t="str">
        <f>IFERROR(MID($V76,LEN($V76)-3,1),"")</f>
        <v>4</v>
      </c>
      <c r="AL55" s="1055"/>
      <c r="AM55" s="1055"/>
      <c r="AN55" s="1516" t="str">
        <f>IFERROR(MID($V76,LEN($V76)-2,1),"")</f>
        <v>1</v>
      </c>
      <c r="AO55" s="1285"/>
      <c r="AP55" s="1517"/>
      <c r="AQ55" s="1055" t="str">
        <f>IFERROR(MID($V76,LEN($V76)-1,1),"")</f>
        <v>7</v>
      </c>
      <c r="AR55" s="1055"/>
      <c r="AS55" s="1055"/>
      <c r="AT55" s="1055" t="str">
        <f>IFERROR(MID($V76,LEN($V76),1),"")</f>
        <v>2</v>
      </c>
      <c r="AU55" s="1055"/>
      <c r="AV55" s="1068"/>
      <c r="AW55" s="1060"/>
      <c r="AX55" s="1061"/>
      <c r="AY55" s="674"/>
      <c r="AZ55" s="674"/>
      <c r="BA55" s="684"/>
      <c r="BB55" s="1062"/>
      <c r="BC55" s="1061"/>
      <c r="BD55" s="674"/>
      <c r="BE55" s="674"/>
      <c r="BF55" s="674"/>
      <c r="BG55" s="674"/>
      <c r="BH55" s="1061"/>
      <c r="BI55" s="1061"/>
      <c r="BJ55" s="1061"/>
      <c r="BK55" s="1061"/>
      <c r="BL55" s="1061"/>
      <c r="BM55" s="1064"/>
      <c r="BN55" s="687"/>
      <c r="BO55" s="682"/>
      <c r="BP55" s="682"/>
      <c r="BQ55" s="682"/>
      <c r="BR55" s="682"/>
      <c r="BS55" s="682"/>
      <c r="BT55" s="682"/>
      <c r="BU55" s="682"/>
      <c r="BV55" s="682"/>
      <c r="BW55" s="682"/>
      <c r="BX55" s="674"/>
      <c r="BY55" s="674"/>
      <c r="BZ55" s="674"/>
      <c r="CA55" s="674"/>
      <c r="CB55" s="674"/>
      <c r="CC55" s="674"/>
      <c r="CD55" s="674"/>
      <c r="CE55" s="674"/>
      <c r="CF55" s="674"/>
      <c r="CG55" s="674"/>
      <c r="CH55" s="674"/>
      <c r="CI55" s="674"/>
      <c r="CJ55" s="674"/>
      <c r="CK55" s="674"/>
      <c r="CL55" s="674"/>
      <c r="CM55" s="674"/>
      <c r="CN55" s="674"/>
      <c r="CO55" s="674"/>
      <c r="CP55" s="674"/>
      <c r="CQ55" s="674"/>
      <c r="CR55" s="674"/>
      <c r="CS55" s="674"/>
      <c r="CT55" s="674"/>
      <c r="CU55" s="674"/>
      <c r="CV55" s="674"/>
      <c r="CW55" s="674"/>
      <c r="CX55" s="674"/>
      <c r="CY55" s="8"/>
      <c r="CZ55" s="674"/>
      <c r="DA55" s="674"/>
      <c r="DB55" s="674"/>
      <c r="DC55" s="684"/>
      <c r="DD55" s="1567"/>
      <c r="DE55" s="1568"/>
      <c r="DF55" s="1569"/>
      <c r="DG55" s="1569"/>
    </row>
    <row r="56" spans="4:111" ht="8.25" customHeight="1">
      <c r="D56" s="1487"/>
      <c r="E56" s="1488"/>
      <c r="F56" s="1489"/>
      <c r="G56" s="1447"/>
      <c r="H56" s="1448"/>
      <c r="I56" s="1449"/>
      <c r="J56" s="1431"/>
      <c r="K56" s="1432"/>
      <c r="L56" s="1432"/>
      <c r="M56" s="1432"/>
      <c r="N56" s="1432"/>
      <c r="O56" s="1432"/>
      <c r="P56" s="1432"/>
      <c r="Q56" s="1433"/>
      <c r="R56" s="1454"/>
      <c r="S56" s="1454"/>
      <c r="T56" s="1454"/>
      <c r="U56" s="1454"/>
      <c r="V56" s="1073"/>
      <c r="W56" s="1074"/>
      <c r="X56" s="1074"/>
      <c r="Y56" s="1055"/>
      <c r="Z56" s="1055"/>
      <c r="AA56" s="1055"/>
      <c r="AB56" s="1055"/>
      <c r="AC56" s="1055"/>
      <c r="AD56" s="1055"/>
      <c r="AE56" s="1055"/>
      <c r="AF56" s="1055"/>
      <c r="AG56" s="1055"/>
      <c r="AH56" s="1055"/>
      <c r="AI56" s="1055"/>
      <c r="AJ56" s="1055"/>
      <c r="AK56" s="1055"/>
      <c r="AL56" s="1055"/>
      <c r="AM56" s="1055"/>
      <c r="AN56" s="1518"/>
      <c r="AO56" s="1288"/>
      <c r="AP56" s="1519"/>
      <c r="AQ56" s="1055"/>
      <c r="AR56" s="1055"/>
      <c r="AS56" s="1055"/>
      <c r="AT56" s="1055"/>
      <c r="AU56" s="1055"/>
      <c r="AV56" s="1068"/>
      <c r="AW56" s="1062"/>
      <c r="AX56" s="1061"/>
      <c r="AY56" s="674"/>
      <c r="AZ56" s="674"/>
      <c r="BA56" s="684"/>
      <c r="BB56" s="673"/>
      <c r="BC56" s="674"/>
      <c r="BD56" s="674"/>
      <c r="BE56" s="674"/>
      <c r="BF56" s="674"/>
      <c r="BG56" s="674"/>
      <c r="BH56" s="674"/>
      <c r="BI56" s="674"/>
      <c r="BJ56" s="674"/>
      <c r="BK56" s="674"/>
      <c r="BL56" s="674"/>
      <c r="BM56" s="684"/>
      <c r="BN56" s="687"/>
      <c r="BO56" s="682"/>
      <c r="BP56" s="682"/>
      <c r="BQ56" s="682"/>
      <c r="BR56" s="682"/>
      <c r="BS56" s="682"/>
      <c r="BT56" s="682"/>
      <c r="BU56" s="682"/>
      <c r="BV56" s="682"/>
      <c r="BW56" s="682"/>
      <c r="BX56" s="674"/>
      <c r="BY56" s="674"/>
      <c r="BZ56" s="674"/>
      <c r="CA56" s="674"/>
      <c r="CB56" s="674"/>
      <c r="CC56" s="674"/>
      <c r="CD56" s="674"/>
      <c r="CE56" s="674"/>
      <c r="CF56" s="674"/>
      <c r="CG56" s="674"/>
      <c r="CH56" s="674"/>
      <c r="CI56" s="674"/>
      <c r="CJ56" s="674"/>
      <c r="CK56" s="674"/>
      <c r="CL56" s="674"/>
      <c r="CM56" s="674"/>
      <c r="CN56" s="674"/>
      <c r="CO56" s="674"/>
      <c r="CP56" s="674"/>
      <c r="CQ56" s="674"/>
      <c r="CR56" s="674"/>
      <c r="CS56" s="674"/>
      <c r="CT56" s="674"/>
      <c r="CU56" s="674"/>
      <c r="CV56" s="674"/>
      <c r="CW56" s="674"/>
      <c r="CX56" s="674"/>
      <c r="CY56" s="674"/>
      <c r="CZ56" s="674"/>
      <c r="DA56" s="674"/>
      <c r="DB56" s="674"/>
      <c r="DC56" s="684"/>
      <c r="DD56" s="1567"/>
      <c r="DE56" s="1568"/>
      <c r="DF56" s="1569"/>
      <c r="DG56" s="1569"/>
    </row>
    <row r="57" spans="4:111" ht="8.25" customHeight="1">
      <c r="D57" s="1487"/>
      <c r="E57" s="1488"/>
      <c r="F57" s="1489"/>
      <c r="G57" s="1447"/>
      <c r="H57" s="1448"/>
      <c r="I57" s="1449"/>
      <c r="J57" s="1431"/>
      <c r="K57" s="1432"/>
      <c r="L57" s="1432"/>
      <c r="M57" s="1432"/>
      <c r="N57" s="1432"/>
      <c r="O57" s="1432"/>
      <c r="P57" s="1432"/>
      <c r="Q57" s="1433"/>
      <c r="R57" s="1454"/>
      <c r="S57" s="1454"/>
      <c r="T57" s="1454"/>
      <c r="U57" s="1454"/>
      <c r="V57" s="1073"/>
      <c r="W57" s="1074"/>
      <c r="X57" s="1074"/>
      <c r="Y57" s="1055"/>
      <c r="Z57" s="1055"/>
      <c r="AA57" s="1055"/>
      <c r="AB57" s="1055"/>
      <c r="AC57" s="1055"/>
      <c r="AD57" s="1055"/>
      <c r="AE57" s="1055"/>
      <c r="AF57" s="1055"/>
      <c r="AG57" s="1055"/>
      <c r="AH57" s="1055"/>
      <c r="AI57" s="1055"/>
      <c r="AJ57" s="1055"/>
      <c r="AK57" s="1055"/>
      <c r="AL57" s="1055"/>
      <c r="AM57" s="1055"/>
      <c r="AN57" s="1246"/>
      <c r="AO57" s="1231"/>
      <c r="AP57" s="1520"/>
      <c r="AQ57" s="1055"/>
      <c r="AR57" s="1055"/>
      <c r="AS57" s="1055"/>
      <c r="AT57" s="1055"/>
      <c r="AU57" s="1055"/>
      <c r="AV57" s="1068"/>
      <c r="AW57" s="1062"/>
      <c r="AX57" s="1061"/>
      <c r="AY57" s="1202" t="s">
        <v>25</v>
      </c>
      <c r="AZ57" s="1202"/>
      <c r="BA57" s="1461"/>
      <c r="BB57" s="673"/>
      <c r="BC57" s="674"/>
      <c r="BD57" s="674"/>
      <c r="BE57" s="674"/>
      <c r="BF57" s="674"/>
      <c r="BG57" s="674"/>
      <c r="BH57" s="674"/>
      <c r="BI57" s="674"/>
      <c r="BJ57" s="674"/>
      <c r="BK57" s="674"/>
      <c r="BL57" s="674"/>
      <c r="BM57" s="684"/>
      <c r="BN57" s="687"/>
      <c r="BO57" s="682"/>
      <c r="BP57" s="682"/>
      <c r="BQ57" s="682"/>
      <c r="BR57" s="682"/>
      <c r="BS57" s="682"/>
      <c r="BT57" s="682"/>
      <c r="BU57" s="682"/>
      <c r="BV57" s="682"/>
      <c r="BW57" s="682"/>
      <c r="BX57" s="674"/>
      <c r="BY57" s="674"/>
      <c r="BZ57" s="674"/>
      <c r="CA57" s="674"/>
      <c r="CB57" s="674"/>
      <c r="CC57" s="674"/>
      <c r="CD57" s="674"/>
      <c r="CE57" s="674"/>
      <c r="CF57" s="674"/>
      <c r="CG57" s="674"/>
      <c r="CH57" s="674"/>
      <c r="CI57" s="674"/>
      <c r="CJ57" s="674"/>
      <c r="CK57" s="674"/>
      <c r="CL57" s="674"/>
      <c r="CM57" s="674"/>
      <c r="CN57" s="674"/>
      <c r="CO57" s="674"/>
      <c r="CP57" s="674"/>
      <c r="CQ57" s="674"/>
      <c r="CR57" s="674"/>
      <c r="CS57" s="674"/>
      <c r="CT57" s="674"/>
      <c r="CU57" s="674"/>
      <c r="CV57" s="674"/>
      <c r="CW57" s="674"/>
      <c r="CX57" s="674"/>
      <c r="CY57" s="674"/>
      <c r="CZ57" s="674"/>
      <c r="DA57" s="674"/>
      <c r="DB57" s="674"/>
      <c r="DC57" s="684"/>
      <c r="DD57" s="1567"/>
      <c r="DE57" s="1568"/>
      <c r="DF57" s="1569"/>
      <c r="DG57" s="1569"/>
    </row>
    <row r="58" spans="4:111" ht="8.25" customHeight="1">
      <c r="D58" s="1487"/>
      <c r="E58" s="1488"/>
      <c r="F58" s="1489"/>
      <c r="G58" s="1447"/>
      <c r="H58" s="1448"/>
      <c r="I58" s="1449"/>
      <c r="J58" s="1434"/>
      <c r="K58" s="1435"/>
      <c r="L58" s="1435"/>
      <c r="M58" s="1435"/>
      <c r="N58" s="1435"/>
      <c r="O58" s="1435"/>
      <c r="P58" s="1435"/>
      <c r="Q58" s="1436"/>
      <c r="R58" s="1455"/>
      <c r="S58" s="1455"/>
      <c r="T58" s="1455"/>
      <c r="U58" s="1455"/>
      <c r="V58" s="674"/>
      <c r="W58" s="674"/>
      <c r="X58" s="674"/>
      <c r="Y58" s="674"/>
      <c r="Z58" s="674"/>
      <c r="AA58" s="674"/>
      <c r="AB58" s="674"/>
      <c r="AC58" s="674"/>
      <c r="AD58" s="1067" t="s">
        <v>263</v>
      </c>
      <c r="AE58" s="1067"/>
      <c r="AF58" s="674"/>
      <c r="AG58" s="674"/>
      <c r="AH58" s="674"/>
      <c r="AI58" s="674"/>
      <c r="AJ58" s="674"/>
      <c r="AK58" s="674"/>
      <c r="AL58" s="674"/>
      <c r="AM58" s="1067" t="s">
        <v>263</v>
      </c>
      <c r="AN58" s="1067"/>
      <c r="AO58" s="674"/>
      <c r="AP58" s="674"/>
      <c r="AQ58" s="674"/>
      <c r="AR58" s="674"/>
      <c r="AS58" s="674"/>
      <c r="AT58" s="674"/>
      <c r="AU58" s="674"/>
      <c r="AV58" s="674"/>
      <c r="AW58" s="674"/>
      <c r="AX58" s="674"/>
      <c r="AY58" s="1202"/>
      <c r="AZ58" s="1202"/>
      <c r="BA58" s="1461"/>
      <c r="BB58" s="6"/>
      <c r="BC58" s="677"/>
      <c r="BD58" s="677"/>
      <c r="BE58" s="677"/>
      <c r="BF58" s="677"/>
      <c r="BG58" s="677"/>
      <c r="BH58" s="677"/>
      <c r="BI58" s="677"/>
      <c r="BJ58" s="677"/>
      <c r="BK58" s="677"/>
      <c r="BL58" s="677"/>
      <c r="BM58" s="685"/>
      <c r="BN58" s="688"/>
      <c r="BO58" s="683"/>
      <c r="BP58" s="683"/>
      <c r="BQ58" s="683"/>
      <c r="BR58" s="682"/>
      <c r="BS58" s="682"/>
      <c r="BT58" s="682"/>
      <c r="BU58" s="682"/>
      <c r="BV58" s="683"/>
      <c r="BW58" s="683"/>
      <c r="BX58" s="677"/>
      <c r="BY58" s="677"/>
      <c r="BZ58" s="677"/>
      <c r="CA58" s="677"/>
      <c r="CB58" s="677"/>
      <c r="CC58" s="677"/>
      <c r="CD58" s="677"/>
      <c r="CE58" s="677"/>
      <c r="CF58" s="677"/>
      <c r="CG58" s="677"/>
      <c r="CH58" s="677"/>
      <c r="CI58" s="677"/>
      <c r="CJ58" s="677"/>
      <c r="CK58" s="677"/>
      <c r="CL58" s="677"/>
      <c r="CM58" s="677"/>
      <c r="CN58" s="677"/>
      <c r="CO58" s="677"/>
      <c r="CP58" s="677"/>
      <c r="CQ58" s="677"/>
      <c r="CR58" s="677"/>
      <c r="CS58" s="677"/>
      <c r="CT58" s="677"/>
      <c r="CU58" s="677"/>
      <c r="CV58" s="677"/>
      <c r="CW58" s="677"/>
      <c r="CX58" s="677"/>
      <c r="CY58" s="677"/>
      <c r="CZ58" s="677"/>
      <c r="DA58" s="677"/>
      <c r="DB58" s="677"/>
      <c r="DC58" s="685"/>
      <c r="DD58" s="1567"/>
      <c r="DE58" s="1568"/>
      <c r="DF58" s="1569"/>
      <c r="DG58" s="1569"/>
    </row>
    <row r="59" spans="4:111" ht="8.25" customHeight="1">
      <c r="D59" s="1487"/>
      <c r="E59" s="1488"/>
      <c r="F59" s="1489"/>
      <c r="G59" s="1447"/>
      <c r="H59" s="1448"/>
      <c r="I59" s="1449"/>
      <c r="J59" s="1428" t="s">
        <v>42</v>
      </c>
      <c r="K59" s="1429"/>
      <c r="L59" s="1429"/>
      <c r="M59" s="1429"/>
      <c r="N59" s="1429"/>
      <c r="O59" s="1429"/>
      <c r="P59" s="1429"/>
      <c r="Q59" s="1430"/>
      <c r="R59" s="1453" t="s">
        <v>284</v>
      </c>
      <c r="S59" s="1453"/>
      <c r="T59" s="1453"/>
      <c r="U59" s="1453"/>
      <c r="V59" s="4"/>
      <c r="W59" s="4" t="s">
        <v>264</v>
      </c>
      <c r="X59" s="4"/>
      <c r="Y59" s="4"/>
      <c r="Z59" s="4" t="s">
        <v>265</v>
      </c>
      <c r="AA59" s="4"/>
      <c r="AB59" s="4"/>
      <c r="AC59" s="4" t="s">
        <v>266</v>
      </c>
      <c r="AD59" s="4"/>
      <c r="AE59" s="4"/>
      <c r="AF59" s="4" t="s">
        <v>267</v>
      </c>
      <c r="AG59" s="4"/>
      <c r="AH59" s="4"/>
      <c r="AI59" s="4" t="s">
        <v>264</v>
      </c>
      <c r="AJ59" s="4"/>
      <c r="AK59" s="4"/>
      <c r="AL59" s="4" t="s">
        <v>265</v>
      </c>
      <c r="AM59" s="4"/>
      <c r="AN59" s="4"/>
      <c r="AO59" s="4" t="s">
        <v>266</v>
      </c>
      <c r="AP59" s="4"/>
      <c r="AQ59" s="4"/>
      <c r="AR59" s="4" t="s">
        <v>268</v>
      </c>
      <c r="AS59" s="4"/>
      <c r="AT59" s="4"/>
      <c r="AU59" s="4" t="s">
        <v>264</v>
      </c>
      <c r="AV59" s="4"/>
      <c r="AW59" s="3"/>
      <c r="AX59" s="3"/>
      <c r="AY59" s="3"/>
      <c r="AZ59" s="3"/>
      <c r="BA59" s="5"/>
      <c r="BB59" s="1482" t="s">
        <v>284</v>
      </c>
      <c r="BC59" s="875"/>
      <c r="BD59" s="81"/>
      <c r="BE59" s="81"/>
      <c r="BF59" s="81"/>
      <c r="BG59" s="81"/>
      <c r="BH59" s="875" t="s">
        <v>45</v>
      </c>
      <c r="BI59" s="875"/>
      <c r="BJ59" s="875"/>
      <c r="BK59" s="875"/>
      <c r="BL59" s="875"/>
      <c r="BM59" s="876"/>
      <c r="BN59" s="1453" t="s">
        <v>284</v>
      </c>
      <c r="BO59" s="1453"/>
      <c r="BP59" s="1453"/>
      <c r="BQ59" s="1453"/>
      <c r="BR59" s="681"/>
      <c r="BS59" s="681"/>
      <c r="BT59" s="681"/>
      <c r="BU59" s="681"/>
      <c r="BV59" s="682"/>
      <c r="BW59" s="682"/>
      <c r="BX59" s="7"/>
      <c r="BY59" s="7" t="s">
        <v>267</v>
      </c>
      <c r="BZ59" s="7"/>
      <c r="CA59" s="7"/>
      <c r="CB59" s="7" t="s">
        <v>264</v>
      </c>
      <c r="CC59" s="7"/>
      <c r="CD59" s="7"/>
      <c r="CE59" s="7" t="s">
        <v>265</v>
      </c>
      <c r="CF59" s="7"/>
      <c r="CG59" s="7"/>
      <c r="CH59" s="7" t="s">
        <v>266</v>
      </c>
      <c r="CI59" s="7"/>
      <c r="CJ59" s="7"/>
      <c r="CK59" s="7" t="s">
        <v>268</v>
      </c>
      <c r="CL59" s="7"/>
      <c r="CM59" s="7"/>
      <c r="CN59" s="7" t="s">
        <v>264</v>
      </c>
      <c r="CO59" s="7"/>
      <c r="CP59" s="7"/>
      <c r="CQ59" s="7" t="s">
        <v>265</v>
      </c>
      <c r="CR59" s="7"/>
      <c r="CS59" s="7"/>
      <c r="CT59" s="7" t="s">
        <v>266</v>
      </c>
      <c r="CU59" s="7"/>
      <c r="CV59" s="7"/>
      <c r="CW59" s="7" t="s">
        <v>269</v>
      </c>
      <c r="CX59" s="7"/>
      <c r="CY59" s="674"/>
      <c r="CZ59" s="674"/>
      <c r="DA59" s="3"/>
      <c r="DB59" s="3"/>
      <c r="DC59" s="5"/>
      <c r="DF59" s="1569"/>
      <c r="DG59" s="1569"/>
    </row>
    <row r="60" spans="4:111" ht="8.25" customHeight="1">
      <c r="D60" s="1487"/>
      <c r="E60" s="1488"/>
      <c r="F60" s="1489"/>
      <c r="G60" s="1447"/>
      <c r="H60" s="1448"/>
      <c r="I60" s="1449"/>
      <c r="J60" s="1431"/>
      <c r="K60" s="1432"/>
      <c r="L60" s="1432"/>
      <c r="M60" s="1432"/>
      <c r="N60" s="1432"/>
      <c r="O60" s="1432"/>
      <c r="P60" s="1432"/>
      <c r="Q60" s="1433"/>
      <c r="R60" s="1454"/>
      <c r="S60" s="1454"/>
      <c r="T60" s="1454"/>
      <c r="U60" s="1454"/>
      <c r="V60" s="1073" t="str">
        <f>IFERROR(MID($V77,LEN($V77)-8,1),"")</f>
        <v/>
      </c>
      <c r="W60" s="1074"/>
      <c r="X60" s="1074"/>
      <c r="Y60" s="1055" t="str">
        <f>IFERROR(MID($V77,LEN($V77)-7,1),"")</f>
        <v/>
      </c>
      <c r="Z60" s="1055"/>
      <c r="AA60" s="1055"/>
      <c r="AB60" s="1055" t="str">
        <f>IFERROR(MID($V77,LEN($V77)-6,1),"")</f>
        <v/>
      </c>
      <c r="AC60" s="1055"/>
      <c r="AD60" s="1055"/>
      <c r="AE60" s="1055" t="str">
        <f>IFERROR(MID($V77,LEN($V77)-5,1),"")</f>
        <v/>
      </c>
      <c r="AF60" s="1055"/>
      <c r="AG60" s="1055"/>
      <c r="AH60" s="1055" t="str">
        <f>IFERROR(MID($V77,LEN($V77)-4,1),"")</f>
        <v/>
      </c>
      <c r="AI60" s="1055"/>
      <c r="AJ60" s="1055"/>
      <c r="AK60" s="1055" t="str">
        <f>IFERROR(MID($V77,LEN($V77)-3,1),"")</f>
        <v>4</v>
      </c>
      <c r="AL60" s="1055"/>
      <c r="AM60" s="1055"/>
      <c r="AN60" s="1055" t="str">
        <f>IFERROR(MID($V77,LEN($V77)-2,1),"")</f>
        <v>3</v>
      </c>
      <c r="AO60" s="1055"/>
      <c r="AP60" s="1055"/>
      <c r="AQ60" s="1055" t="str">
        <f>IFERROR(MID($V77,LEN($V77)-1,1),"")</f>
        <v>3</v>
      </c>
      <c r="AR60" s="1055"/>
      <c r="AS60" s="1055"/>
      <c r="AT60" s="1055" t="str">
        <f>IFERROR(MID($V77,LEN($V77),1),"")</f>
        <v>9</v>
      </c>
      <c r="AU60" s="1055"/>
      <c r="AV60" s="1068"/>
      <c r="AW60" s="1060"/>
      <c r="AX60" s="1061"/>
      <c r="AY60" s="674"/>
      <c r="AZ60" s="674"/>
      <c r="BA60" s="684"/>
      <c r="BB60" s="1483"/>
      <c r="BC60" s="877"/>
      <c r="BD60" s="81"/>
      <c r="BE60" s="81"/>
      <c r="BF60" s="81"/>
      <c r="BG60" s="81"/>
      <c r="BH60" s="877"/>
      <c r="BI60" s="877"/>
      <c r="BJ60" s="877"/>
      <c r="BK60" s="877"/>
      <c r="BL60" s="877"/>
      <c r="BM60" s="878"/>
      <c r="BN60" s="1454"/>
      <c r="BO60" s="1454"/>
      <c r="BP60" s="1454"/>
      <c r="BQ60" s="1454"/>
      <c r="BR60" s="682"/>
      <c r="BS60" s="682"/>
      <c r="BT60" s="682"/>
      <c r="BU60" s="682"/>
      <c r="BV60" s="682"/>
      <c r="BW60" s="682"/>
      <c r="BX60" s="1073" t="str">
        <f>IFERROR(MID($BX77,LEN($BX77)-8,1),"")</f>
        <v/>
      </c>
      <c r="BY60" s="1074"/>
      <c r="BZ60" s="1074"/>
      <c r="CA60" s="1055" t="str">
        <f>IFERROR(MID($BX77,LEN($BX77)-7,1),"")</f>
        <v/>
      </c>
      <c r="CB60" s="1055"/>
      <c r="CC60" s="1055"/>
      <c r="CD60" s="1055" t="str">
        <f>IFERROR(MID($BX77,LEN($BX77)-6,1),"")</f>
        <v/>
      </c>
      <c r="CE60" s="1055"/>
      <c r="CF60" s="1055"/>
      <c r="CG60" s="1055" t="str">
        <f>IFERROR(MID($BX77,LEN($BX77)-5,1),"")</f>
        <v/>
      </c>
      <c r="CH60" s="1055"/>
      <c r="CI60" s="1055"/>
      <c r="CJ60" s="1055" t="str">
        <f>IFERROR(MID($BX77,LEN($BX77)-4,1),"")</f>
        <v>3</v>
      </c>
      <c r="CK60" s="1055"/>
      <c r="CL60" s="1055"/>
      <c r="CM60" s="1055" t="str">
        <f>IFERROR(MID($BX77,LEN($BX77)-3,1),"")</f>
        <v>9</v>
      </c>
      <c r="CN60" s="1055"/>
      <c r="CO60" s="1055"/>
      <c r="CP60" s="1055" t="str">
        <f>IFERROR(MID($BX77,LEN($BX77)-2,1),"")</f>
        <v>0</v>
      </c>
      <c r="CQ60" s="1055"/>
      <c r="CR60" s="1055"/>
      <c r="CS60" s="1055" t="str">
        <f>IFERROR(MID($BX77,LEN($BX77)-1,1),"")</f>
        <v>5</v>
      </c>
      <c r="CT60" s="1055"/>
      <c r="CU60" s="1055"/>
      <c r="CV60" s="1055" t="str">
        <f>IFERROR(MID($BX77,LEN($BX77),1),"")</f>
        <v>1</v>
      </c>
      <c r="CW60" s="1055"/>
      <c r="CX60" s="1068"/>
      <c r="CY60" s="1060"/>
      <c r="CZ60" s="1061"/>
      <c r="DA60" s="674"/>
      <c r="DB60" s="674"/>
      <c r="DC60" s="684"/>
      <c r="DF60" s="1569"/>
      <c r="DG60" s="1569"/>
    </row>
    <row r="61" spans="4:111" ht="8.25" customHeight="1">
      <c r="D61" s="1487"/>
      <c r="E61" s="1488"/>
      <c r="F61" s="1489"/>
      <c r="G61" s="1447"/>
      <c r="H61" s="1448"/>
      <c r="I61" s="1449"/>
      <c r="J61" s="1431"/>
      <c r="K61" s="1432"/>
      <c r="L61" s="1432"/>
      <c r="M61" s="1432"/>
      <c r="N61" s="1432"/>
      <c r="O61" s="1432"/>
      <c r="P61" s="1432"/>
      <c r="Q61" s="1433"/>
      <c r="R61" s="1454"/>
      <c r="S61" s="1454"/>
      <c r="T61" s="1454"/>
      <c r="U61" s="1454"/>
      <c r="V61" s="1073"/>
      <c r="W61" s="1074"/>
      <c r="X61" s="1074"/>
      <c r="Y61" s="1055"/>
      <c r="Z61" s="1055"/>
      <c r="AA61" s="1055"/>
      <c r="AB61" s="1055"/>
      <c r="AC61" s="1055"/>
      <c r="AD61" s="1055"/>
      <c r="AE61" s="1055"/>
      <c r="AF61" s="1055"/>
      <c r="AG61" s="1055"/>
      <c r="AH61" s="1055"/>
      <c r="AI61" s="1055"/>
      <c r="AJ61" s="1055"/>
      <c r="AK61" s="1055"/>
      <c r="AL61" s="1055"/>
      <c r="AM61" s="1055"/>
      <c r="AN61" s="1055"/>
      <c r="AO61" s="1055"/>
      <c r="AP61" s="1055"/>
      <c r="AQ61" s="1055"/>
      <c r="AR61" s="1055"/>
      <c r="AS61" s="1055"/>
      <c r="AT61" s="1055"/>
      <c r="AU61" s="1055"/>
      <c r="AV61" s="1068"/>
      <c r="AW61" s="1062"/>
      <c r="AX61" s="1061"/>
      <c r="AY61" s="674"/>
      <c r="AZ61" s="674"/>
      <c r="BA61" s="684"/>
      <c r="BB61" s="1475">
        <f>BB66</f>
        <v>9</v>
      </c>
      <c r="BC61" s="1543"/>
      <c r="BD61" s="1543"/>
      <c r="BE61" s="1543"/>
      <c r="BF61" s="1543"/>
      <c r="BG61" s="1543"/>
      <c r="BH61" s="1543"/>
      <c r="BI61" s="1543"/>
      <c r="BJ61" s="1543"/>
      <c r="BK61" s="1543"/>
      <c r="BL61" s="1543"/>
      <c r="BM61" s="1544"/>
      <c r="BN61" s="1454"/>
      <c r="BO61" s="1454"/>
      <c r="BP61" s="1454"/>
      <c r="BQ61" s="1454"/>
      <c r="BR61" s="682"/>
      <c r="BS61" s="682"/>
      <c r="BT61" s="682"/>
      <c r="BU61" s="682"/>
      <c r="BV61" s="682"/>
      <c r="BW61" s="682"/>
      <c r="BX61" s="1073"/>
      <c r="BY61" s="1074"/>
      <c r="BZ61" s="1074"/>
      <c r="CA61" s="1055"/>
      <c r="CB61" s="1055"/>
      <c r="CC61" s="1055"/>
      <c r="CD61" s="1055"/>
      <c r="CE61" s="1055"/>
      <c r="CF61" s="1055"/>
      <c r="CG61" s="1055"/>
      <c r="CH61" s="1055"/>
      <c r="CI61" s="1055"/>
      <c r="CJ61" s="1055"/>
      <c r="CK61" s="1055"/>
      <c r="CL61" s="1055"/>
      <c r="CM61" s="1055"/>
      <c r="CN61" s="1055"/>
      <c r="CO61" s="1055"/>
      <c r="CP61" s="1055"/>
      <c r="CQ61" s="1055"/>
      <c r="CR61" s="1055"/>
      <c r="CS61" s="1055"/>
      <c r="CT61" s="1055"/>
      <c r="CU61" s="1055"/>
      <c r="CV61" s="1055"/>
      <c r="CW61" s="1055"/>
      <c r="CX61" s="1068"/>
      <c r="CY61" s="1062"/>
      <c r="CZ61" s="1061"/>
      <c r="DA61" s="674"/>
      <c r="DB61" s="674"/>
      <c r="DC61" s="684"/>
      <c r="DF61" s="1569"/>
      <c r="DG61" s="1569"/>
    </row>
    <row r="62" spans="4:111" ht="8.25" customHeight="1">
      <c r="D62" s="1487"/>
      <c r="E62" s="1488"/>
      <c r="F62" s="1489"/>
      <c r="G62" s="1447"/>
      <c r="H62" s="1448"/>
      <c r="I62" s="1449"/>
      <c r="J62" s="1431"/>
      <c r="K62" s="1432"/>
      <c r="L62" s="1432"/>
      <c r="M62" s="1432"/>
      <c r="N62" s="1432"/>
      <c r="O62" s="1432"/>
      <c r="P62" s="1432"/>
      <c r="Q62" s="1433"/>
      <c r="R62" s="1454"/>
      <c r="S62" s="1454"/>
      <c r="T62" s="1454"/>
      <c r="U62" s="1454"/>
      <c r="V62" s="1073"/>
      <c r="W62" s="1074"/>
      <c r="X62" s="1074"/>
      <c r="Y62" s="1055"/>
      <c r="Z62" s="1055"/>
      <c r="AA62" s="1055"/>
      <c r="AB62" s="1055"/>
      <c r="AC62" s="1055"/>
      <c r="AD62" s="1055"/>
      <c r="AE62" s="1055"/>
      <c r="AF62" s="1055"/>
      <c r="AG62" s="1055"/>
      <c r="AH62" s="1055"/>
      <c r="AI62" s="1055"/>
      <c r="AJ62" s="1055"/>
      <c r="AK62" s="1055"/>
      <c r="AL62" s="1055"/>
      <c r="AM62" s="1055"/>
      <c r="AN62" s="1055"/>
      <c r="AO62" s="1055"/>
      <c r="AP62" s="1055"/>
      <c r="AQ62" s="1055"/>
      <c r="AR62" s="1055"/>
      <c r="AS62" s="1055"/>
      <c r="AT62" s="1055"/>
      <c r="AU62" s="1055"/>
      <c r="AV62" s="1068"/>
      <c r="AW62" s="1062"/>
      <c r="AX62" s="1061"/>
      <c r="AY62" s="1202" t="s">
        <v>25</v>
      </c>
      <c r="AZ62" s="1202"/>
      <c r="BA62" s="1461"/>
      <c r="BB62" s="1475"/>
      <c r="BC62" s="1543"/>
      <c r="BD62" s="1543"/>
      <c r="BE62" s="1543"/>
      <c r="BF62" s="1543"/>
      <c r="BG62" s="1543"/>
      <c r="BH62" s="1543"/>
      <c r="BI62" s="1543"/>
      <c r="BJ62" s="1543"/>
      <c r="BK62" s="1543"/>
      <c r="BL62" s="1543"/>
      <c r="BM62" s="1544"/>
      <c r="BN62" s="1454"/>
      <c r="BO62" s="1454"/>
      <c r="BP62" s="1454"/>
      <c r="BQ62" s="1454"/>
      <c r="BR62" s="682"/>
      <c r="BS62" s="682"/>
      <c r="BT62" s="682"/>
      <c r="BU62" s="682"/>
      <c r="BV62" s="682"/>
      <c r="BW62" s="682"/>
      <c r="BX62" s="1073"/>
      <c r="BY62" s="1074"/>
      <c r="BZ62" s="1074"/>
      <c r="CA62" s="1055"/>
      <c r="CB62" s="1055"/>
      <c r="CC62" s="1055"/>
      <c r="CD62" s="1055"/>
      <c r="CE62" s="1055"/>
      <c r="CF62" s="1055"/>
      <c r="CG62" s="1055"/>
      <c r="CH62" s="1055"/>
      <c r="CI62" s="1055"/>
      <c r="CJ62" s="1055"/>
      <c r="CK62" s="1055"/>
      <c r="CL62" s="1055"/>
      <c r="CM62" s="1055"/>
      <c r="CN62" s="1055"/>
      <c r="CO62" s="1055"/>
      <c r="CP62" s="1055"/>
      <c r="CQ62" s="1055"/>
      <c r="CR62" s="1055"/>
      <c r="CS62" s="1055"/>
      <c r="CT62" s="1055"/>
      <c r="CU62" s="1055"/>
      <c r="CV62" s="1055"/>
      <c r="CW62" s="1055"/>
      <c r="CX62" s="1068"/>
      <c r="CY62" s="1062"/>
      <c r="CZ62" s="1061"/>
      <c r="DA62" s="1061" t="s">
        <v>28</v>
      </c>
      <c r="DB62" s="1061"/>
      <c r="DC62" s="684"/>
      <c r="DF62" s="1569"/>
      <c r="DG62" s="1569"/>
    </row>
    <row r="63" spans="4:111" ht="8.25" customHeight="1">
      <c r="D63" s="1487"/>
      <c r="E63" s="1488"/>
      <c r="F63" s="1489"/>
      <c r="G63" s="1447"/>
      <c r="H63" s="1448"/>
      <c r="I63" s="1449"/>
      <c r="J63" s="1434"/>
      <c r="K63" s="1435"/>
      <c r="L63" s="1435"/>
      <c r="M63" s="1435"/>
      <c r="N63" s="1435"/>
      <c r="O63" s="1435"/>
      <c r="P63" s="1435"/>
      <c r="Q63" s="1436"/>
      <c r="R63" s="1455"/>
      <c r="S63" s="1455"/>
      <c r="T63" s="1455"/>
      <c r="U63" s="1455"/>
      <c r="V63" s="674"/>
      <c r="W63" s="674"/>
      <c r="X63" s="674"/>
      <c r="Y63" s="674"/>
      <c r="Z63" s="674"/>
      <c r="AA63" s="674"/>
      <c r="AB63" s="674"/>
      <c r="AC63" s="674"/>
      <c r="AD63" s="1067" t="s">
        <v>263</v>
      </c>
      <c r="AE63" s="1067"/>
      <c r="AF63" s="674"/>
      <c r="AG63" s="674"/>
      <c r="AH63" s="674"/>
      <c r="AI63" s="674"/>
      <c r="AJ63" s="674"/>
      <c r="AK63" s="674"/>
      <c r="AL63" s="674"/>
      <c r="AM63" s="1067" t="s">
        <v>263</v>
      </c>
      <c r="AN63" s="1067"/>
      <c r="AO63" s="674"/>
      <c r="AP63" s="674"/>
      <c r="AQ63" s="674"/>
      <c r="AR63" s="674"/>
      <c r="AS63" s="674"/>
      <c r="AT63" s="674"/>
      <c r="AU63" s="674"/>
      <c r="AV63" s="674"/>
      <c r="AW63" s="677"/>
      <c r="AX63" s="677"/>
      <c r="AY63" s="1344"/>
      <c r="AZ63" s="1344"/>
      <c r="BA63" s="1462"/>
      <c r="BB63" s="1545"/>
      <c r="BC63" s="1546"/>
      <c r="BD63" s="1546"/>
      <c r="BE63" s="1546"/>
      <c r="BF63" s="1546"/>
      <c r="BG63" s="1546"/>
      <c r="BH63" s="1546"/>
      <c r="BI63" s="1546"/>
      <c r="BJ63" s="1546"/>
      <c r="BK63" s="1546"/>
      <c r="BL63" s="1546"/>
      <c r="BM63" s="1547"/>
      <c r="BN63" s="1455"/>
      <c r="BO63" s="1455"/>
      <c r="BP63" s="1455"/>
      <c r="BQ63" s="1455"/>
      <c r="BR63" s="679"/>
      <c r="BS63" s="679"/>
      <c r="BT63" s="679"/>
      <c r="BU63" s="679"/>
      <c r="BV63" s="679"/>
      <c r="BW63" s="48"/>
      <c r="BX63" s="47"/>
      <c r="BY63" s="677"/>
      <c r="BZ63" s="677"/>
      <c r="CA63" s="677"/>
      <c r="CB63" s="677"/>
      <c r="CC63" s="677"/>
      <c r="CD63" s="677"/>
      <c r="CE63" s="677"/>
      <c r="CF63" s="1067" t="s">
        <v>263</v>
      </c>
      <c r="CG63" s="1067"/>
      <c r="CH63" s="677"/>
      <c r="CI63" s="677"/>
      <c r="CJ63" s="677"/>
      <c r="CK63" s="677"/>
      <c r="CL63" s="677"/>
      <c r="CM63" s="677"/>
      <c r="CN63" s="677"/>
      <c r="CO63" s="1067" t="s">
        <v>263</v>
      </c>
      <c r="CP63" s="1067"/>
      <c r="CQ63" s="677"/>
      <c r="CR63" s="677"/>
      <c r="CS63" s="677"/>
      <c r="CT63" s="677"/>
      <c r="CU63" s="677"/>
      <c r="CV63" s="677"/>
      <c r="CW63" s="677"/>
      <c r="CX63" s="677"/>
      <c r="CY63" s="677"/>
      <c r="CZ63" s="677"/>
      <c r="DA63" s="1065"/>
      <c r="DB63" s="1065"/>
      <c r="DC63" s="685"/>
      <c r="DF63" s="1569"/>
      <c r="DG63" s="1569"/>
    </row>
    <row r="64" spans="4:111" ht="8.25" customHeight="1">
      <c r="D64" s="1487"/>
      <c r="E64" s="1488"/>
      <c r="F64" s="1489"/>
      <c r="G64" s="1447"/>
      <c r="H64" s="1448"/>
      <c r="I64" s="1449"/>
      <c r="J64" s="1560" t="s">
        <v>43</v>
      </c>
      <c r="K64" s="1432"/>
      <c r="L64" s="1432"/>
      <c r="M64" s="1432"/>
      <c r="N64" s="1432"/>
      <c r="O64" s="1432"/>
      <c r="P64" s="1432"/>
      <c r="Q64" s="1433"/>
      <c r="R64" s="1437" t="s">
        <v>285</v>
      </c>
      <c r="S64" s="1437"/>
      <c r="T64" s="1437"/>
      <c r="U64" s="1437"/>
      <c r="V64" s="4"/>
      <c r="W64" s="4" t="s">
        <v>264</v>
      </c>
      <c r="X64" s="4"/>
      <c r="Y64" s="4"/>
      <c r="Z64" s="4" t="s">
        <v>265</v>
      </c>
      <c r="AA64" s="4"/>
      <c r="AB64" s="4"/>
      <c r="AC64" s="4" t="s">
        <v>266</v>
      </c>
      <c r="AD64" s="4"/>
      <c r="AE64" s="4"/>
      <c r="AF64" s="4" t="s">
        <v>267</v>
      </c>
      <c r="AG64" s="4"/>
      <c r="AH64" s="4"/>
      <c r="AI64" s="4" t="s">
        <v>264</v>
      </c>
      <c r="AJ64" s="4"/>
      <c r="AK64" s="4"/>
      <c r="AL64" s="4" t="s">
        <v>265</v>
      </c>
      <c r="AM64" s="4"/>
      <c r="AN64" s="4"/>
      <c r="AO64" s="4" t="s">
        <v>266</v>
      </c>
      <c r="AP64" s="4"/>
      <c r="AQ64" s="4"/>
      <c r="AR64" s="4" t="s">
        <v>268</v>
      </c>
      <c r="AS64" s="4"/>
      <c r="AT64" s="4"/>
      <c r="AU64" s="4" t="s">
        <v>264</v>
      </c>
      <c r="AV64" s="4"/>
      <c r="AW64" s="3"/>
      <c r="AX64" s="3"/>
      <c r="AY64" s="3"/>
      <c r="AZ64" s="3"/>
      <c r="BA64" s="5"/>
      <c r="BB64" s="1482" t="s">
        <v>286</v>
      </c>
      <c r="BC64" s="875"/>
      <c r="BD64" s="81"/>
      <c r="BE64" s="81"/>
      <c r="BF64" s="81"/>
      <c r="BG64" s="81"/>
      <c r="BH64" s="875" t="s">
        <v>45</v>
      </c>
      <c r="BI64" s="875"/>
      <c r="BJ64" s="875"/>
      <c r="BK64" s="875"/>
      <c r="BL64" s="875"/>
      <c r="BM64" s="876"/>
      <c r="BN64" s="1386" t="s">
        <v>286</v>
      </c>
      <c r="BO64" s="1387"/>
      <c r="BP64" s="1387"/>
      <c r="BQ64" s="1387"/>
      <c r="BR64" s="7"/>
      <c r="BS64" s="7" t="s">
        <v>265</v>
      </c>
      <c r="BT64" s="7"/>
      <c r="BU64" s="7"/>
      <c r="BV64" s="7" t="s">
        <v>266</v>
      </c>
      <c r="BW64" s="7"/>
      <c r="BX64" s="7"/>
      <c r="BY64" s="7" t="s">
        <v>267</v>
      </c>
      <c r="BZ64" s="7"/>
      <c r="CA64" s="7"/>
      <c r="CB64" s="7" t="s">
        <v>264</v>
      </c>
      <c r="CC64" s="7"/>
      <c r="CD64" s="7"/>
      <c r="CE64" s="7" t="s">
        <v>265</v>
      </c>
      <c r="CF64" s="7"/>
      <c r="CG64" s="7"/>
      <c r="CH64" s="7" t="s">
        <v>266</v>
      </c>
      <c r="CI64" s="7"/>
      <c r="CJ64" s="7"/>
      <c r="CK64" s="7" t="s">
        <v>268</v>
      </c>
      <c r="CL64" s="7"/>
      <c r="CM64" s="7"/>
      <c r="CN64" s="7" t="s">
        <v>264</v>
      </c>
      <c r="CO64" s="7"/>
      <c r="CP64" s="7"/>
      <c r="CQ64" s="7" t="s">
        <v>265</v>
      </c>
      <c r="CR64" s="7"/>
      <c r="CS64" s="7"/>
      <c r="CT64" s="7" t="s">
        <v>266</v>
      </c>
      <c r="CU64" s="7"/>
      <c r="CV64" s="7"/>
      <c r="CW64" s="7" t="s">
        <v>269</v>
      </c>
      <c r="CX64" s="7"/>
      <c r="CY64" s="3"/>
      <c r="CZ64" s="3"/>
      <c r="DA64" s="3"/>
      <c r="DB64" s="3"/>
      <c r="DC64" s="5"/>
      <c r="DF64" s="1569"/>
      <c r="DG64" s="1569"/>
    </row>
    <row r="65" spans="4:125" ht="8.25" customHeight="1" thickBot="1">
      <c r="D65" s="1487"/>
      <c r="E65" s="1488"/>
      <c r="F65" s="1489"/>
      <c r="G65" s="1447"/>
      <c r="H65" s="1448"/>
      <c r="I65" s="1449"/>
      <c r="J65" s="1431"/>
      <c r="K65" s="1432"/>
      <c r="L65" s="1432"/>
      <c r="M65" s="1432"/>
      <c r="N65" s="1432"/>
      <c r="O65" s="1432"/>
      <c r="P65" s="1432"/>
      <c r="Q65" s="1433"/>
      <c r="R65" s="1438"/>
      <c r="S65" s="1438"/>
      <c r="T65" s="1438"/>
      <c r="U65" s="1438"/>
      <c r="V65" s="1073" t="str">
        <f>IFERROR(MID($V78,LEN($V78)-8,1),"")</f>
        <v/>
      </c>
      <c r="W65" s="1074"/>
      <c r="X65" s="1074"/>
      <c r="Y65" s="1055" t="str">
        <f>IFERROR(MID($V78,LEN($V78)-7,1),"")</f>
        <v/>
      </c>
      <c r="Z65" s="1055"/>
      <c r="AA65" s="1055"/>
      <c r="AB65" s="1055" t="str">
        <f>IFERROR(MID($V78,LEN($V78)-6,1),"")</f>
        <v/>
      </c>
      <c r="AC65" s="1055"/>
      <c r="AD65" s="1055"/>
      <c r="AE65" s="1055" t="str">
        <f>IFERROR(MID($V78,LEN($V78)-5,1),"")</f>
        <v/>
      </c>
      <c r="AF65" s="1055"/>
      <c r="AG65" s="1055"/>
      <c r="AH65" s="1055" t="str">
        <f>IFERROR(MID($V78,LEN($V78)-4,1),"")</f>
        <v>1</v>
      </c>
      <c r="AI65" s="1055"/>
      <c r="AJ65" s="1055"/>
      <c r="AK65" s="1055" t="str">
        <f>IFERROR(MID($V78,LEN($V78)-3,1),"")</f>
        <v>9</v>
      </c>
      <c r="AL65" s="1055"/>
      <c r="AM65" s="1055"/>
      <c r="AN65" s="1055" t="str">
        <f>IFERROR(MID($V78,LEN($V78)-2,1),"")</f>
        <v>8</v>
      </c>
      <c r="AO65" s="1055"/>
      <c r="AP65" s="1055"/>
      <c r="AQ65" s="1055" t="str">
        <f>IFERROR(MID($V78,LEN($V78)-1,1),"")</f>
        <v>3</v>
      </c>
      <c r="AR65" s="1055"/>
      <c r="AS65" s="1055"/>
      <c r="AT65" s="1055" t="str">
        <f>IFERROR(MID($V78,LEN($V78),1),"")</f>
        <v>3</v>
      </c>
      <c r="AU65" s="1055"/>
      <c r="AV65" s="1068"/>
      <c r="AW65" s="1060"/>
      <c r="AX65" s="1061"/>
      <c r="AY65" s="674"/>
      <c r="AZ65" s="674"/>
      <c r="BA65" s="684"/>
      <c r="BB65" s="1483"/>
      <c r="BC65" s="877"/>
      <c r="BD65" s="81"/>
      <c r="BE65" s="81"/>
      <c r="BF65" s="81"/>
      <c r="BG65" s="81"/>
      <c r="BH65" s="877"/>
      <c r="BI65" s="877"/>
      <c r="BJ65" s="877"/>
      <c r="BK65" s="877"/>
      <c r="BL65" s="877"/>
      <c r="BM65" s="878"/>
      <c r="BN65" s="1388"/>
      <c r="BO65" s="1389"/>
      <c r="BP65" s="1389"/>
      <c r="BQ65" s="1389"/>
      <c r="BR65" s="1073" t="str">
        <f>IFERROR(MID($BX78,LEN($BX78)-10,1),"")</f>
        <v/>
      </c>
      <c r="BS65" s="1074"/>
      <c r="BT65" s="1074"/>
      <c r="BU65" s="1516" t="str">
        <f>IFERROR(MID($BX78,LEN($BX78)-9,1),"")</f>
        <v/>
      </c>
      <c r="BV65" s="1285"/>
      <c r="BW65" s="1517"/>
      <c r="BX65" s="1516" t="str">
        <f>IFERROR(MID($BX78,LEN($BX78)-8,1),"")</f>
        <v/>
      </c>
      <c r="BY65" s="1285"/>
      <c r="BZ65" s="1517"/>
      <c r="CA65" s="1516" t="str">
        <f>IFERROR(MID($BX78,LEN($BX78)-7,1),"")</f>
        <v/>
      </c>
      <c r="CB65" s="1285"/>
      <c r="CC65" s="1517"/>
      <c r="CD65" s="1516" t="str">
        <f>IFERROR(MID($BX78,LEN($BX78)-6,1),"")</f>
        <v/>
      </c>
      <c r="CE65" s="1285"/>
      <c r="CF65" s="1517"/>
      <c r="CG65" s="1516" t="str">
        <f>IFERROR(MID($BX78,LEN($BX78)-5,1),"")</f>
        <v>1</v>
      </c>
      <c r="CH65" s="1285"/>
      <c r="CI65" s="1517"/>
      <c r="CJ65" s="1516" t="str">
        <f>IFERROR(MID($BX78,LEN($BX78)-4,1),"")</f>
        <v>7</v>
      </c>
      <c r="CK65" s="1285"/>
      <c r="CL65" s="1517"/>
      <c r="CM65" s="1516" t="str">
        <f>IFERROR(MID($BX78,LEN($BX78)-3,1),"")</f>
        <v>8</v>
      </c>
      <c r="CN65" s="1285"/>
      <c r="CO65" s="1517"/>
      <c r="CP65" s="1516" t="str">
        <f>IFERROR(MID($BX78,LEN($BX78)-2,1),"")</f>
        <v>4</v>
      </c>
      <c r="CQ65" s="1285"/>
      <c r="CR65" s="1517"/>
      <c r="CS65" s="1516" t="str">
        <f>IFERROR(MID($BX78,LEN($BX78)-1,1),"")</f>
        <v>9</v>
      </c>
      <c r="CT65" s="1285"/>
      <c r="CU65" s="1517"/>
      <c r="CV65" s="1516" t="str">
        <f>IFERROR(MID($BX78,LEN($BX78),1),"")</f>
        <v>7</v>
      </c>
      <c r="CW65" s="1285"/>
      <c r="CX65" s="1286"/>
      <c r="CY65" s="1060"/>
      <c r="CZ65" s="1061"/>
      <c r="DA65" s="674"/>
      <c r="DB65" s="674"/>
      <c r="DC65" s="684"/>
      <c r="DF65" s="1569"/>
      <c r="DG65" s="1569"/>
    </row>
    <row r="66" spans="4:125" ht="8.25" customHeight="1">
      <c r="D66" s="309"/>
      <c r="E66" s="310"/>
      <c r="F66" s="311"/>
      <c r="G66" s="1447"/>
      <c r="H66" s="1448"/>
      <c r="I66" s="1449"/>
      <c r="J66" s="1431"/>
      <c r="K66" s="1432"/>
      <c r="L66" s="1432"/>
      <c r="M66" s="1432"/>
      <c r="N66" s="1432"/>
      <c r="O66" s="1432"/>
      <c r="P66" s="1432"/>
      <c r="Q66" s="1433"/>
      <c r="R66" s="1438"/>
      <c r="S66" s="1438"/>
      <c r="T66" s="1438"/>
      <c r="U66" s="1438"/>
      <c r="V66" s="1073"/>
      <c r="W66" s="1074"/>
      <c r="X66" s="1074"/>
      <c r="Y66" s="1055"/>
      <c r="Z66" s="1055"/>
      <c r="AA66" s="1055"/>
      <c r="AB66" s="1055"/>
      <c r="AC66" s="1055"/>
      <c r="AD66" s="1055"/>
      <c r="AE66" s="1055"/>
      <c r="AF66" s="1055"/>
      <c r="AG66" s="1055"/>
      <c r="AH66" s="1055"/>
      <c r="AI66" s="1055"/>
      <c r="AJ66" s="1055"/>
      <c r="AK66" s="1055"/>
      <c r="AL66" s="1055"/>
      <c r="AM66" s="1055"/>
      <c r="AN66" s="1055"/>
      <c r="AO66" s="1055"/>
      <c r="AP66" s="1055"/>
      <c r="AQ66" s="1055"/>
      <c r="AR66" s="1055"/>
      <c r="AS66" s="1055"/>
      <c r="AT66" s="1055"/>
      <c r="AU66" s="1055"/>
      <c r="AV66" s="1068"/>
      <c r="AW66" s="1062"/>
      <c r="AX66" s="1061"/>
      <c r="AY66" s="674"/>
      <c r="AZ66" s="674"/>
      <c r="BA66" s="674"/>
      <c r="BB66" s="1548">
        <v>9</v>
      </c>
      <c r="BC66" s="1549"/>
      <c r="BD66" s="1549"/>
      <c r="BE66" s="1549"/>
      <c r="BF66" s="1549"/>
      <c r="BG66" s="1549"/>
      <c r="BH66" s="1549"/>
      <c r="BI66" s="1549"/>
      <c r="BJ66" s="1549"/>
      <c r="BK66" s="1549"/>
      <c r="BL66" s="1549"/>
      <c r="BM66" s="1550"/>
      <c r="BN66" s="1389"/>
      <c r="BO66" s="1389"/>
      <c r="BP66" s="1389"/>
      <c r="BQ66" s="1389"/>
      <c r="BR66" s="1073"/>
      <c r="BS66" s="1074"/>
      <c r="BT66" s="1074"/>
      <c r="BU66" s="1518"/>
      <c r="BV66" s="1288"/>
      <c r="BW66" s="1519"/>
      <c r="BX66" s="1518"/>
      <c r="BY66" s="1288"/>
      <c r="BZ66" s="1519"/>
      <c r="CA66" s="1518"/>
      <c r="CB66" s="1288"/>
      <c r="CC66" s="1519"/>
      <c r="CD66" s="1518"/>
      <c r="CE66" s="1288"/>
      <c r="CF66" s="1519"/>
      <c r="CG66" s="1518"/>
      <c r="CH66" s="1288"/>
      <c r="CI66" s="1519"/>
      <c r="CJ66" s="1518"/>
      <c r="CK66" s="1288"/>
      <c r="CL66" s="1519"/>
      <c r="CM66" s="1518"/>
      <c r="CN66" s="1288"/>
      <c r="CO66" s="1519"/>
      <c r="CP66" s="1518"/>
      <c r="CQ66" s="1288"/>
      <c r="CR66" s="1519"/>
      <c r="CS66" s="1518"/>
      <c r="CT66" s="1288"/>
      <c r="CU66" s="1519"/>
      <c r="CV66" s="1518"/>
      <c r="CW66" s="1288"/>
      <c r="CX66" s="1289"/>
      <c r="CY66" s="1062"/>
      <c r="CZ66" s="1061"/>
      <c r="DA66" s="674"/>
      <c r="DB66" s="674"/>
      <c r="DC66" s="684"/>
      <c r="DF66" s="1569"/>
      <c r="DG66" s="1569"/>
    </row>
    <row r="67" spans="4:125" ht="8.25" customHeight="1">
      <c r="D67" s="309"/>
      <c r="E67" s="310"/>
      <c r="F67" s="311"/>
      <c r="G67" s="1447"/>
      <c r="H67" s="1448"/>
      <c r="I67" s="1449"/>
      <c r="J67" s="1431"/>
      <c r="K67" s="1432"/>
      <c r="L67" s="1432"/>
      <c r="M67" s="1432"/>
      <c r="N67" s="1432"/>
      <c r="O67" s="1432"/>
      <c r="P67" s="1432"/>
      <c r="Q67" s="1433"/>
      <c r="R67" s="1438"/>
      <c r="S67" s="1438"/>
      <c r="T67" s="1438"/>
      <c r="U67" s="1438"/>
      <c r="V67" s="1073"/>
      <c r="W67" s="1074"/>
      <c r="X67" s="1074"/>
      <c r="Y67" s="1055"/>
      <c r="Z67" s="1055"/>
      <c r="AA67" s="1055"/>
      <c r="AB67" s="1055"/>
      <c r="AC67" s="1055"/>
      <c r="AD67" s="1055"/>
      <c r="AE67" s="1055"/>
      <c r="AF67" s="1055"/>
      <c r="AG67" s="1055"/>
      <c r="AH67" s="1055"/>
      <c r="AI67" s="1055"/>
      <c r="AJ67" s="1055"/>
      <c r="AK67" s="1055"/>
      <c r="AL67" s="1055"/>
      <c r="AM67" s="1055"/>
      <c r="AN67" s="1055"/>
      <c r="AO67" s="1055"/>
      <c r="AP67" s="1055"/>
      <c r="AQ67" s="1055"/>
      <c r="AR67" s="1055"/>
      <c r="AS67" s="1055"/>
      <c r="AT67" s="1055"/>
      <c r="AU67" s="1055"/>
      <c r="AV67" s="1068"/>
      <c r="AW67" s="1062"/>
      <c r="AX67" s="1061"/>
      <c r="AY67" s="1202" t="s">
        <v>25</v>
      </c>
      <c r="AZ67" s="1202"/>
      <c r="BA67" s="1202"/>
      <c r="BB67" s="1551"/>
      <c r="BC67" s="1552"/>
      <c r="BD67" s="1552"/>
      <c r="BE67" s="1552"/>
      <c r="BF67" s="1552"/>
      <c r="BG67" s="1552"/>
      <c r="BH67" s="1552"/>
      <c r="BI67" s="1552"/>
      <c r="BJ67" s="1552"/>
      <c r="BK67" s="1552"/>
      <c r="BL67" s="1552"/>
      <c r="BM67" s="1553"/>
      <c r="BN67" s="1389"/>
      <c r="BO67" s="1389"/>
      <c r="BP67" s="1389"/>
      <c r="BQ67" s="1389"/>
      <c r="BR67" s="1073"/>
      <c r="BS67" s="1074"/>
      <c r="BT67" s="1074"/>
      <c r="BU67" s="1246"/>
      <c r="BV67" s="1231"/>
      <c r="BW67" s="1520"/>
      <c r="BX67" s="1246"/>
      <c r="BY67" s="1231"/>
      <c r="BZ67" s="1520"/>
      <c r="CA67" s="1246"/>
      <c r="CB67" s="1231"/>
      <c r="CC67" s="1520"/>
      <c r="CD67" s="1246"/>
      <c r="CE67" s="1231"/>
      <c r="CF67" s="1520"/>
      <c r="CG67" s="1246"/>
      <c r="CH67" s="1231"/>
      <c r="CI67" s="1520"/>
      <c r="CJ67" s="1246"/>
      <c r="CK67" s="1231"/>
      <c r="CL67" s="1520"/>
      <c r="CM67" s="1246"/>
      <c r="CN67" s="1231"/>
      <c r="CO67" s="1520"/>
      <c r="CP67" s="1246"/>
      <c r="CQ67" s="1231"/>
      <c r="CR67" s="1520"/>
      <c r="CS67" s="1246"/>
      <c r="CT67" s="1231"/>
      <c r="CU67" s="1520"/>
      <c r="CV67" s="1246"/>
      <c r="CW67" s="1231"/>
      <c r="CX67" s="1232"/>
      <c r="CY67" s="1062"/>
      <c r="CZ67" s="1061"/>
      <c r="DA67" s="1061" t="s">
        <v>28</v>
      </c>
      <c r="DB67" s="1061"/>
      <c r="DC67" s="684"/>
      <c r="DF67" s="1569"/>
      <c r="DG67" s="1569"/>
    </row>
    <row r="68" spans="4:125" ht="8.25" customHeight="1" thickBot="1">
      <c r="D68" s="312"/>
      <c r="E68" s="313"/>
      <c r="F68" s="314"/>
      <c r="G68" s="1557"/>
      <c r="H68" s="1558"/>
      <c r="I68" s="1559"/>
      <c r="J68" s="1561"/>
      <c r="K68" s="1562"/>
      <c r="L68" s="1562"/>
      <c r="M68" s="1562"/>
      <c r="N68" s="1562"/>
      <c r="O68" s="1562"/>
      <c r="P68" s="1562"/>
      <c r="Q68" s="1563"/>
      <c r="R68" s="1438"/>
      <c r="S68" s="1438"/>
      <c r="T68" s="1438"/>
      <c r="U68" s="1438"/>
      <c r="V68" s="674"/>
      <c r="W68" s="674"/>
      <c r="X68" s="674"/>
      <c r="Y68" s="677"/>
      <c r="Z68" s="677"/>
      <c r="AA68" s="677"/>
      <c r="AB68" s="677"/>
      <c r="AC68" s="677"/>
      <c r="AD68" s="1067" t="s">
        <v>263</v>
      </c>
      <c r="AE68" s="1067"/>
      <c r="AF68" s="677"/>
      <c r="AG68" s="677"/>
      <c r="AH68" s="677"/>
      <c r="AI68" s="677"/>
      <c r="AJ68" s="677"/>
      <c r="AK68" s="677"/>
      <c r="AL68" s="677"/>
      <c r="AM68" s="1067" t="s">
        <v>623</v>
      </c>
      <c r="AN68" s="1067"/>
      <c r="AO68" s="677"/>
      <c r="AP68" s="677"/>
      <c r="AQ68" s="677"/>
      <c r="AR68" s="677"/>
      <c r="AS68" s="677"/>
      <c r="AT68" s="677"/>
      <c r="AU68" s="677"/>
      <c r="AV68" s="677"/>
      <c r="AW68" s="674"/>
      <c r="AX68" s="674"/>
      <c r="AY68" s="1202"/>
      <c r="AZ68" s="1202"/>
      <c r="BA68" s="1202"/>
      <c r="BB68" s="1554"/>
      <c r="BC68" s="1555"/>
      <c r="BD68" s="1555"/>
      <c r="BE68" s="1555"/>
      <c r="BF68" s="1555"/>
      <c r="BG68" s="1555"/>
      <c r="BH68" s="1555"/>
      <c r="BI68" s="1555"/>
      <c r="BJ68" s="1555"/>
      <c r="BK68" s="1555"/>
      <c r="BL68" s="1555"/>
      <c r="BM68" s="1556"/>
      <c r="BN68" s="1389"/>
      <c r="BO68" s="1389"/>
      <c r="BP68" s="1389"/>
      <c r="BQ68" s="1389"/>
      <c r="BR68" s="679"/>
      <c r="BS68" s="679"/>
      <c r="BT68" s="679"/>
      <c r="BU68" s="679"/>
      <c r="BV68" s="679"/>
      <c r="BW68" s="1067" t="s">
        <v>263</v>
      </c>
      <c r="BX68" s="1067"/>
      <c r="BY68" s="677"/>
      <c r="BZ68" s="677"/>
      <c r="CA68" s="677"/>
      <c r="CB68" s="677"/>
      <c r="CC68" s="677"/>
      <c r="CD68" s="677"/>
      <c r="CE68" s="677"/>
      <c r="CF68" s="1067" t="s">
        <v>263</v>
      </c>
      <c r="CG68" s="1067"/>
      <c r="CH68" s="677"/>
      <c r="CI68" s="677"/>
      <c r="CJ68" s="677"/>
      <c r="CK68" s="677"/>
      <c r="CL68" s="677"/>
      <c r="CM68" s="677"/>
      <c r="CN68" s="677"/>
      <c r="CO68" s="1067" t="s">
        <v>263</v>
      </c>
      <c r="CP68" s="1067"/>
      <c r="CQ68" s="677"/>
      <c r="CR68" s="677"/>
      <c r="CS68" s="677"/>
      <c r="CT68" s="677"/>
      <c r="CU68" s="677"/>
      <c r="CV68" s="677"/>
      <c r="CW68" s="677"/>
      <c r="CX68" s="677"/>
      <c r="CY68" s="674"/>
      <c r="CZ68" s="674"/>
      <c r="DA68" s="1061"/>
      <c r="DB68" s="1061"/>
      <c r="DC68" s="684"/>
      <c r="DF68" s="1569"/>
      <c r="DG68" s="1569"/>
    </row>
    <row r="69" spans="4:125" ht="8.25" customHeight="1" thickTop="1">
      <c r="D69" s="37"/>
      <c r="E69" s="38"/>
      <c r="F69" s="38"/>
      <c r="G69" s="38"/>
      <c r="H69" s="38"/>
      <c r="I69" s="38"/>
      <c r="J69" s="38"/>
      <c r="K69" s="38"/>
      <c r="L69" s="38"/>
      <c r="M69" s="38"/>
      <c r="N69" s="38"/>
      <c r="O69" s="38"/>
      <c r="P69" s="38"/>
      <c r="Q69" s="39"/>
      <c r="R69" s="1532" t="s">
        <v>287</v>
      </c>
      <c r="S69" s="1533"/>
      <c r="T69" s="1533"/>
      <c r="U69" s="1533"/>
      <c r="V69" s="40"/>
      <c r="W69" s="40" t="s">
        <v>264</v>
      </c>
      <c r="X69" s="40"/>
      <c r="Y69" s="40"/>
      <c r="Z69" s="40" t="s">
        <v>265</v>
      </c>
      <c r="AA69" s="40"/>
      <c r="AB69" s="40"/>
      <c r="AC69" s="40" t="s">
        <v>266</v>
      </c>
      <c r="AD69" s="40"/>
      <c r="AE69" s="40"/>
      <c r="AF69" s="40" t="s">
        <v>267</v>
      </c>
      <c r="AG69" s="40"/>
      <c r="AH69" s="40"/>
      <c r="AI69" s="40" t="s">
        <v>264</v>
      </c>
      <c r="AJ69" s="40"/>
      <c r="AK69" s="40"/>
      <c r="AL69" s="40" t="s">
        <v>265</v>
      </c>
      <c r="AM69" s="40"/>
      <c r="AN69" s="40"/>
      <c r="AO69" s="40" t="s">
        <v>266</v>
      </c>
      <c r="AP69" s="40"/>
      <c r="AQ69" s="40"/>
      <c r="AR69" s="40" t="s">
        <v>268</v>
      </c>
      <c r="AS69" s="40"/>
      <c r="AT69" s="40"/>
      <c r="AU69" s="40" t="s">
        <v>264</v>
      </c>
      <c r="AV69" s="40"/>
      <c r="AW69" s="32"/>
      <c r="AX69" s="32"/>
      <c r="AY69" s="32"/>
      <c r="AZ69" s="32"/>
      <c r="BA69" s="32"/>
      <c r="BB69" s="1483" t="s">
        <v>287</v>
      </c>
      <c r="BC69" s="877"/>
      <c r="BD69" s="81"/>
      <c r="BE69" s="81"/>
      <c r="BF69" s="81"/>
      <c r="BG69" s="81"/>
      <c r="BH69" s="877" t="s">
        <v>45</v>
      </c>
      <c r="BI69" s="877"/>
      <c r="BJ69" s="877"/>
      <c r="BK69" s="877"/>
      <c r="BL69" s="877"/>
      <c r="BM69" s="878"/>
      <c r="BN69" s="1533" t="s">
        <v>287</v>
      </c>
      <c r="BO69" s="1533"/>
      <c r="BP69" s="1533"/>
      <c r="BQ69" s="1533"/>
      <c r="BR69" s="40"/>
      <c r="BS69" s="40" t="s">
        <v>265</v>
      </c>
      <c r="BT69" s="40"/>
      <c r="BU69" s="40"/>
      <c r="BV69" s="40" t="s">
        <v>266</v>
      </c>
      <c r="BW69" s="40"/>
      <c r="BX69" s="40"/>
      <c r="BY69" s="40" t="s">
        <v>267</v>
      </c>
      <c r="BZ69" s="40"/>
      <c r="CA69" s="40"/>
      <c r="CB69" s="40" t="s">
        <v>264</v>
      </c>
      <c r="CC69" s="40"/>
      <c r="CD69" s="40"/>
      <c r="CE69" s="40" t="s">
        <v>265</v>
      </c>
      <c r="CF69" s="40"/>
      <c r="CG69" s="40"/>
      <c r="CH69" s="40" t="s">
        <v>266</v>
      </c>
      <c r="CI69" s="40"/>
      <c r="CJ69" s="40"/>
      <c r="CK69" s="40" t="s">
        <v>268</v>
      </c>
      <c r="CL69" s="40"/>
      <c r="CM69" s="40"/>
      <c r="CN69" s="40" t="s">
        <v>264</v>
      </c>
      <c r="CO69" s="40"/>
      <c r="CP69" s="40"/>
      <c r="CQ69" s="40" t="s">
        <v>265</v>
      </c>
      <c r="CR69" s="40"/>
      <c r="CS69" s="40"/>
      <c r="CT69" s="40" t="s">
        <v>266</v>
      </c>
      <c r="CU69" s="40"/>
      <c r="CV69" s="40"/>
      <c r="CW69" s="40" t="s">
        <v>269</v>
      </c>
      <c r="CX69" s="40"/>
      <c r="CY69" s="32"/>
      <c r="CZ69" s="32"/>
      <c r="DA69" s="32"/>
      <c r="DB69" s="32"/>
      <c r="DC69" s="33"/>
      <c r="DF69" s="1569"/>
      <c r="DG69" s="1569"/>
    </row>
    <row r="70" spans="4:125" ht="8.25" customHeight="1">
      <c r="D70" s="1524" t="s">
        <v>27</v>
      </c>
      <c r="E70" s="1525"/>
      <c r="F70" s="1525"/>
      <c r="G70" s="1525"/>
      <c r="H70" s="1525"/>
      <c r="I70" s="1525"/>
      <c r="J70" s="1525"/>
      <c r="K70" s="1525"/>
      <c r="L70" s="1525"/>
      <c r="M70" s="1525"/>
      <c r="N70" s="1525"/>
      <c r="O70" s="1525"/>
      <c r="P70" s="1525"/>
      <c r="Q70" s="1526"/>
      <c r="R70" s="1534"/>
      <c r="S70" s="1389"/>
      <c r="T70" s="1389"/>
      <c r="U70" s="1389"/>
      <c r="V70" s="1073"/>
      <c r="W70" s="1074"/>
      <c r="X70" s="1074"/>
      <c r="Y70" s="1055"/>
      <c r="Z70" s="1055"/>
      <c r="AA70" s="1055"/>
      <c r="AB70" s="1055"/>
      <c r="AC70" s="1055"/>
      <c r="AD70" s="1055"/>
      <c r="AE70" s="1055"/>
      <c r="AF70" s="1055"/>
      <c r="AG70" s="1055"/>
      <c r="AH70" s="1055"/>
      <c r="AI70" s="1055"/>
      <c r="AJ70" s="1055"/>
      <c r="AK70" s="1055"/>
      <c r="AL70" s="1055"/>
      <c r="AM70" s="1055"/>
      <c r="AN70" s="1055"/>
      <c r="AO70" s="1055"/>
      <c r="AP70" s="1055"/>
      <c r="AQ70" s="1055"/>
      <c r="AR70" s="1055"/>
      <c r="AS70" s="1055"/>
      <c r="AT70" s="1055"/>
      <c r="AU70" s="1055"/>
      <c r="AV70" s="1068"/>
      <c r="AW70" s="1060"/>
      <c r="AX70" s="1061"/>
      <c r="AY70" s="674"/>
      <c r="AZ70" s="674"/>
      <c r="BA70" s="674"/>
      <c r="BB70" s="1483"/>
      <c r="BC70" s="877"/>
      <c r="BD70" s="81"/>
      <c r="BE70" s="81"/>
      <c r="BF70" s="81"/>
      <c r="BG70" s="81"/>
      <c r="BH70" s="877"/>
      <c r="BI70" s="877"/>
      <c r="BJ70" s="877"/>
      <c r="BK70" s="877"/>
      <c r="BL70" s="877"/>
      <c r="BM70" s="878"/>
      <c r="BN70" s="1389"/>
      <c r="BO70" s="1389"/>
      <c r="BP70" s="1389"/>
      <c r="BQ70" s="1389"/>
      <c r="BR70" s="1073"/>
      <c r="BS70" s="1074"/>
      <c r="BT70" s="1074"/>
      <c r="BU70" s="1055"/>
      <c r="BV70" s="1055"/>
      <c r="BW70" s="1055"/>
      <c r="BX70" s="1063"/>
      <c r="BY70" s="1055"/>
      <c r="BZ70" s="1055"/>
      <c r="CA70" s="1055"/>
      <c r="CB70" s="1055"/>
      <c r="CC70" s="1055"/>
      <c r="CD70" s="1055"/>
      <c r="CE70" s="1055"/>
      <c r="CF70" s="1055"/>
      <c r="CG70" s="1055"/>
      <c r="CH70" s="1055"/>
      <c r="CI70" s="1055"/>
      <c r="CJ70" s="1055"/>
      <c r="CK70" s="1055"/>
      <c r="CL70" s="1055"/>
      <c r="CM70" s="1055"/>
      <c r="CN70" s="1055"/>
      <c r="CO70" s="1055"/>
      <c r="CP70" s="1055"/>
      <c r="CQ70" s="1055"/>
      <c r="CR70" s="1055"/>
      <c r="CS70" s="1055"/>
      <c r="CT70" s="1055"/>
      <c r="CU70" s="1055"/>
      <c r="CV70" s="1055"/>
      <c r="CW70" s="1055"/>
      <c r="CX70" s="1068"/>
      <c r="CY70" s="1060"/>
      <c r="CZ70" s="1061"/>
      <c r="DA70" s="674"/>
      <c r="DB70" s="674"/>
      <c r="DC70" s="34"/>
      <c r="DF70" s="1569"/>
      <c r="DG70" s="1569"/>
    </row>
    <row r="71" spans="4:125" ht="8.25" customHeight="1">
      <c r="D71" s="1524"/>
      <c r="E71" s="1525"/>
      <c r="F71" s="1525"/>
      <c r="G71" s="1525"/>
      <c r="H71" s="1525"/>
      <c r="I71" s="1525"/>
      <c r="J71" s="1525"/>
      <c r="K71" s="1525"/>
      <c r="L71" s="1525"/>
      <c r="M71" s="1525"/>
      <c r="N71" s="1525"/>
      <c r="O71" s="1525"/>
      <c r="P71" s="1525"/>
      <c r="Q71" s="1526"/>
      <c r="R71" s="1534"/>
      <c r="S71" s="1389"/>
      <c r="T71" s="1389"/>
      <c r="U71" s="1389"/>
      <c r="V71" s="1073"/>
      <c r="W71" s="1074"/>
      <c r="X71" s="1074"/>
      <c r="Y71" s="1055"/>
      <c r="Z71" s="1055"/>
      <c r="AA71" s="1055"/>
      <c r="AB71" s="1055"/>
      <c r="AC71" s="1055"/>
      <c r="AD71" s="1055"/>
      <c r="AE71" s="1055"/>
      <c r="AF71" s="1055"/>
      <c r="AG71" s="1055"/>
      <c r="AH71" s="1055"/>
      <c r="AI71" s="1055"/>
      <c r="AJ71" s="1055"/>
      <c r="AK71" s="1055"/>
      <c r="AL71" s="1055"/>
      <c r="AM71" s="1055"/>
      <c r="AN71" s="1055"/>
      <c r="AO71" s="1055"/>
      <c r="AP71" s="1055"/>
      <c r="AQ71" s="1055"/>
      <c r="AR71" s="1055"/>
      <c r="AS71" s="1055"/>
      <c r="AT71" s="1055"/>
      <c r="AU71" s="1055"/>
      <c r="AV71" s="1068"/>
      <c r="AW71" s="1062"/>
      <c r="AX71" s="1061"/>
      <c r="AY71" s="674"/>
      <c r="AZ71" s="674"/>
      <c r="BA71" s="674"/>
      <c r="BB71" s="1537"/>
      <c r="BC71" s="1538"/>
      <c r="BD71" s="1538"/>
      <c r="BE71" s="1538"/>
      <c r="BF71" s="1538"/>
      <c r="BG71" s="1538"/>
      <c r="BH71" s="1538"/>
      <c r="BI71" s="1538"/>
      <c r="BJ71" s="1538"/>
      <c r="BK71" s="1538"/>
      <c r="BL71" s="1538"/>
      <c r="BM71" s="1539"/>
      <c r="BN71" s="1389"/>
      <c r="BO71" s="1389"/>
      <c r="BP71" s="1389"/>
      <c r="BQ71" s="1389"/>
      <c r="BR71" s="1073"/>
      <c r="BS71" s="1074"/>
      <c r="BT71" s="1074"/>
      <c r="BU71" s="1055"/>
      <c r="BV71" s="1055"/>
      <c r="BW71" s="1055"/>
      <c r="BX71" s="1063"/>
      <c r="BY71" s="1055"/>
      <c r="BZ71" s="1055"/>
      <c r="CA71" s="1055"/>
      <c r="CB71" s="1055"/>
      <c r="CC71" s="1055"/>
      <c r="CD71" s="1055"/>
      <c r="CE71" s="1055"/>
      <c r="CF71" s="1055"/>
      <c r="CG71" s="1055"/>
      <c r="CH71" s="1055"/>
      <c r="CI71" s="1055"/>
      <c r="CJ71" s="1055"/>
      <c r="CK71" s="1055"/>
      <c r="CL71" s="1055"/>
      <c r="CM71" s="1055"/>
      <c r="CN71" s="1055"/>
      <c r="CO71" s="1055"/>
      <c r="CP71" s="1055"/>
      <c r="CQ71" s="1055"/>
      <c r="CR71" s="1055"/>
      <c r="CS71" s="1055"/>
      <c r="CT71" s="1055"/>
      <c r="CU71" s="1055"/>
      <c r="CV71" s="1055"/>
      <c r="CW71" s="1055"/>
      <c r="CX71" s="1068"/>
      <c r="CY71" s="1062"/>
      <c r="CZ71" s="1061"/>
      <c r="DA71" s="674"/>
      <c r="DB71" s="674"/>
      <c r="DC71" s="34"/>
      <c r="DF71" s="1569"/>
      <c r="DG71" s="1569"/>
    </row>
    <row r="72" spans="4:125" ht="8.25" customHeight="1">
      <c r="D72" s="41"/>
      <c r="E72" s="1"/>
      <c r="F72" s="1"/>
      <c r="G72" s="1"/>
      <c r="H72" s="1"/>
      <c r="I72" s="1"/>
      <c r="J72" s="1"/>
      <c r="K72" s="1"/>
      <c r="L72" s="1"/>
      <c r="M72" s="1072" t="s">
        <v>39</v>
      </c>
      <c r="N72" s="1072"/>
      <c r="O72" s="1072"/>
      <c r="P72" s="1072"/>
      <c r="Q72" s="1521"/>
      <c r="R72" s="1534"/>
      <c r="S72" s="1389"/>
      <c r="T72" s="1389"/>
      <c r="U72" s="1389"/>
      <c r="V72" s="1073"/>
      <c r="W72" s="1074"/>
      <c r="X72" s="1074"/>
      <c r="Y72" s="1055"/>
      <c r="Z72" s="1055"/>
      <c r="AA72" s="1055"/>
      <c r="AB72" s="1055"/>
      <c r="AC72" s="1055"/>
      <c r="AD72" s="1055"/>
      <c r="AE72" s="1055"/>
      <c r="AF72" s="1055"/>
      <c r="AG72" s="1055"/>
      <c r="AH72" s="1055"/>
      <c r="AI72" s="1055"/>
      <c r="AJ72" s="1055"/>
      <c r="AK72" s="1055"/>
      <c r="AL72" s="1055"/>
      <c r="AM72" s="1055"/>
      <c r="AN72" s="1055"/>
      <c r="AO72" s="1055"/>
      <c r="AP72" s="1055"/>
      <c r="AQ72" s="1055"/>
      <c r="AR72" s="1055"/>
      <c r="AS72" s="1055"/>
      <c r="AT72" s="1055"/>
      <c r="AU72" s="1055"/>
      <c r="AV72" s="1068"/>
      <c r="AW72" s="1062"/>
      <c r="AX72" s="1061"/>
      <c r="AY72" s="1202" t="s">
        <v>25</v>
      </c>
      <c r="AZ72" s="1202"/>
      <c r="BA72" s="1202"/>
      <c r="BB72" s="1537"/>
      <c r="BC72" s="1538"/>
      <c r="BD72" s="1538"/>
      <c r="BE72" s="1538"/>
      <c r="BF72" s="1538"/>
      <c r="BG72" s="1538"/>
      <c r="BH72" s="1538"/>
      <c r="BI72" s="1538"/>
      <c r="BJ72" s="1538"/>
      <c r="BK72" s="1538"/>
      <c r="BL72" s="1538"/>
      <c r="BM72" s="1539"/>
      <c r="BN72" s="1389"/>
      <c r="BO72" s="1389"/>
      <c r="BP72" s="1389"/>
      <c r="BQ72" s="1389"/>
      <c r="BR72" s="1073"/>
      <c r="BS72" s="1074"/>
      <c r="BT72" s="1074"/>
      <c r="BU72" s="1055"/>
      <c r="BV72" s="1055"/>
      <c r="BW72" s="1055"/>
      <c r="BX72" s="1063"/>
      <c r="BY72" s="1055"/>
      <c r="BZ72" s="1055"/>
      <c r="CA72" s="1055"/>
      <c r="CB72" s="1055"/>
      <c r="CC72" s="1055"/>
      <c r="CD72" s="1055"/>
      <c r="CE72" s="1055"/>
      <c r="CF72" s="1055"/>
      <c r="CG72" s="1055"/>
      <c r="CH72" s="1055"/>
      <c r="CI72" s="1055"/>
      <c r="CJ72" s="1055"/>
      <c r="CK72" s="1055"/>
      <c r="CL72" s="1055"/>
      <c r="CM72" s="1055"/>
      <c r="CN72" s="1055"/>
      <c r="CO72" s="1055"/>
      <c r="CP72" s="1055"/>
      <c r="CQ72" s="1055"/>
      <c r="CR72" s="1055"/>
      <c r="CS72" s="1055"/>
      <c r="CT72" s="1055"/>
      <c r="CU72" s="1055"/>
      <c r="CV72" s="1055"/>
      <c r="CW72" s="1055"/>
      <c r="CX72" s="1068"/>
      <c r="CY72" s="1062"/>
      <c r="CZ72" s="1061"/>
      <c r="DA72" s="1061" t="s">
        <v>28</v>
      </c>
      <c r="DB72" s="1061"/>
      <c r="DC72" s="34"/>
      <c r="DF72" s="1569"/>
      <c r="DG72" s="1569"/>
    </row>
    <row r="73" spans="4:125" s="676" customFormat="1" ht="8.25" customHeight="1" thickBot="1">
      <c r="D73" s="42"/>
      <c r="E73" s="43"/>
      <c r="F73" s="43"/>
      <c r="G73" s="43"/>
      <c r="H73" s="43"/>
      <c r="I73" s="43"/>
      <c r="J73" s="43"/>
      <c r="K73" s="43"/>
      <c r="L73" s="43"/>
      <c r="M73" s="1522"/>
      <c r="N73" s="1522"/>
      <c r="O73" s="1522"/>
      <c r="P73" s="1522"/>
      <c r="Q73" s="1523"/>
      <c r="R73" s="1535"/>
      <c r="S73" s="1536"/>
      <c r="T73" s="1536"/>
      <c r="U73" s="1536"/>
      <c r="V73" s="689"/>
      <c r="W73" s="689"/>
      <c r="X73" s="689"/>
      <c r="Y73" s="689"/>
      <c r="Z73" s="689"/>
      <c r="AA73" s="689"/>
      <c r="AB73" s="689"/>
      <c r="AC73" s="689"/>
      <c r="AD73" s="1184" t="s">
        <v>281</v>
      </c>
      <c r="AE73" s="1184"/>
      <c r="AF73" s="689"/>
      <c r="AG73" s="689"/>
      <c r="AH73" s="689"/>
      <c r="AI73" s="689"/>
      <c r="AJ73" s="689"/>
      <c r="AK73" s="689"/>
      <c r="AL73" s="689"/>
      <c r="AM73" s="1184" t="s">
        <v>281</v>
      </c>
      <c r="AN73" s="1184"/>
      <c r="AO73" s="689"/>
      <c r="AP73" s="689"/>
      <c r="AQ73" s="689"/>
      <c r="AR73" s="689"/>
      <c r="AS73" s="689"/>
      <c r="AT73" s="689"/>
      <c r="AU73" s="689"/>
      <c r="AV73" s="689"/>
      <c r="AW73" s="689"/>
      <c r="AX73" s="689"/>
      <c r="AY73" s="1530"/>
      <c r="AZ73" s="1530"/>
      <c r="BA73" s="1530"/>
      <c r="BB73" s="1540"/>
      <c r="BC73" s="1541"/>
      <c r="BD73" s="1541"/>
      <c r="BE73" s="1541"/>
      <c r="BF73" s="1541"/>
      <c r="BG73" s="1541"/>
      <c r="BH73" s="1541"/>
      <c r="BI73" s="1541"/>
      <c r="BJ73" s="1541"/>
      <c r="BK73" s="1541"/>
      <c r="BL73" s="1541"/>
      <c r="BM73" s="1542"/>
      <c r="BN73" s="1536"/>
      <c r="BO73" s="1536"/>
      <c r="BP73" s="1536"/>
      <c r="BQ73" s="1536"/>
      <c r="BR73" s="691"/>
      <c r="BS73" s="691"/>
      <c r="BT73" s="691"/>
      <c r="BU73" s="691"/>
      <c r="BV73" s="691"/>
      <c r="BW73" s="1184" t="s">
        <v>281</v>
      </c>
      <c r="BX73" s="1184"/>
      <c r="BY73" s="689"/>
      <c r="BZ73" s="689"/>
      <c r="CA73" s="689"/>
      <c r="CB73" s="689"/>
      <c r="CC73" s="689"/>
      <c r="CD73" s="689"/>
      <c r="CE73" s="689"/>
      <c r="CF73" s="1184" t="s">
        <v>281</v>
      </c>
      <c r="CG73" s="1184"/>
      <c r="CH73" s="689"/>
      <c r="CI73" s="689"/>
      <c r="CJ73" s="689"/>
      <c r="CK73" s="689"/>
      <c r="CL73" s="689"/>
      <c r="CM73" s="689"/>
      <c r="CN73" s="689"/>
      <c r="CO73" s="1184" t="s">
        <v>281</v>
      </c>
      <c r="CP73" s="1184"/>
      <c r="CQ73" s="689"/>
      <c r="CR73" s="689"/>
      <c r="CS73" s="689"/>
      <c r="CT73" s="689"/>
      <c r="CU73" s="689"/>
      <c r="CV73" s="689"/>
      <c r="CW73" s="689"/>
      <c r="CX73" s="689"/>
      <c r="CY73" s="689"/>
      <c r="CZ73" s="689"/>
      <c r="DA73" s="1531"/>
      <c r="DB73" s="1531"/>
      <c r="DC73" s="36"/>
      <c r="DF73" s="1569"/>
      <c r="DG73" s="1569"/>
      <c r="DK73" s="29"/>
      <c r="DL73" s="29"/>
      <c r="DM73" s="29"/>
      <c r="DN73" s="29"/>
      <c r="DO73" s="29"/>
      <c r="DP73" s="29"/>
      <c r="DQ73" s="29"/>
      <c r="DR73" s="29"/>
      <c r="DS73" s="29"/>
      <c r="DT73" s="29"/>
      <c r="DU73" s="29"/>
    </row>
    <row r="74" spans="4:125" s="676" customFormat="1" ht="8.25" customHeight="1" thickTop="1">
      <c r="D74" s="1"/>
      <c r="E74" s="1"/>
      <c r="F74" s="1"/>
      <c r="G74" s="1"/>
      <c r="H74" s="1"/>
      <c r="I74" s="1"/>
      <c r="J74" s="1"/>
      <c r="K74" s="1"/>
      <c r="L74" s="1"/>
      <c r="M74" s="672"/>
      <c r="N74" s="672"/>
      <c r="O74" s="672"/>
      <c r="P74" s="672"/>
      <c r="Q74" s="672"/>
      <c r="R74" s="678"/>
      <c r="S74" s="678"/>
      <c r="T74" s="678"/>
      <c r="U74" s="678"/>
      <c r="V74" s="674"/>
      <c r="W74" s="674"/>
      <c r="X74" s="674"/>
      <c r="Y74" s="674"/>
      <c r="Z74" s="674"/>
      <c r="AA74" s="674"/>
      <c r="AB74" s="674"/>
      <c r="AC74" s="674"/>
      <c r="AD74" s="695"/>
      <c r="AE74" s="695"/>
      <c r="AF74" s="674"/>
      <c r="AG74" s="674"/>
      <c r="AH74" s="674"/>
      <c r="AI74" s="674"/>
      <c r="AJ74" s="674"/>
      <c r="AK74" s="674"/>
      <c r="AL74" s="674"/>
      <c r="AM74" s="695"/>
      <c r="AN74" s="695"/>
      <c r="AO74" s="674"/>
      <c r="AP74" s="674"/>
      <c r="AQ74" s="674"/>
      <c r="AR74" s="674"/>
      <c r="AS74" s="674"/>
      <c r="AT74" s="674"/>
      <c r="AU74" s="674"/>
      <c r="AV74" s="674"/>
      <c r="AW74" s="674"/>
      <c r="AX74" s="674"/>
      <c r="AY74" s="674"/>
      <c r="AZ74" s="674"/>
      <c r="BA74" s="674"/>
      <c r="BB74" s="692"/>
      <c r="BC74" s="692"/>
      <c r="BD74" s="692"/>
      <c r="BE74" s="692"/>
      <c r="BF74" s="692"/>
      <c r="BG74" s="692"/>
      <c r="BH74" s="692"/>
      <c r="BI74" s="692"/>
      <c r="BJ74" s="692"/>
      <c r="BK74" s="692"/>
      <c r="BL74" s="692"/>
      <c r="BM74" s="692"/>
      <c r="BN74" s="678"/>
      <c r="BO74" s="678"/>
      <c r="BP74" s="678"/>
      <c r="BQ74" s="678"/>
      <c r="BR74" s="678"/>
      <c r="BS74" s="678"/>
      <c r="BT74" s="678"/>
      <c r="BU74" s="678"/>
      <c r="BV74" s="678"/>
      <c r="BW74" s="695"/>
      <c r="BX74" s="695"/>
      <c r="BY74" s="674"/>
      <c r="BZ74" s="674"/>
      <c r="CA74" s="674"/>
      <c r="CB74" s="674"/>
      <c r="CC74" s="674"/>
      <c r="CD74" s="674"/>
      <c r="CE74" s="674"/>
      <c r="CF74" s="695"/>
      <c r="CG74" s="695"/>
      <c r="CH74" s="674"/>
      <c r="CI74" s="674"/>
      <c r="CJ74" s="674"/>
      <c r="CK74" s="674"/>
      <c r="CL74" s="674"/>
      <c r="CM74" s="674"/>
      <c r="CN74" s="674"/>
      <c r="CO74" s="695"/>
      <c r="CP74" s="695"/>
      <c r="CQ74" s="674"/>
      <c r="CR74" s="674"/>
      <c r="CS74" s="674"/>
      <c r="CT74" s="674"/>
      <c r="CU74" s="674"/>
      <c r="CV74" s="674"/>
      <c r="CW74" s="674"/>
      <c r="CX74" s="674"/>
      <c r="CY74" s="674"/>
      <c r="CZ74" s="674"/>
      <c r="DA74" s="669"/>
      <c r="DB74" s="669"/>
      <c r="DC74" s="674"/>
      <c r="DF74" s="696"/>
      <c r="DG74" s="696"/>
      <c r="DK74" s="29"/>
      <c r="DL74" s="29"/>
      <c r="DM74" s="29"/>
      <c r="DN74" s="29"/>
      <c r="DO74" s="29"/>
      <c r="DP74" s="29"/>
      <c r="DQ74" s="29"/>
      <c r="DR74" s="29"/>
      <c r="DS74" s="29"/>
      <c r="DT74" s="29"/>
      <c r="DU74" s="29"/>
    </row>
    <row r="75" spans="4:125" s="676" customFormat="1" ht="15.75" customHeight="1">
      <c r="D75" s="1"/>
      <c r="E75" s="1"/>
      <c r="F75" s="1"/>
      <c r="G75" s="1"/>
      <c r="H75" s="1"/>
      <c r="I75" s="1"/>
      <c r="J75" s="1"/>
      <c r="K75" s="1"/>
      <c r="L75" s="1"/>
      <c r="M75" s="672"/>
      <c r="N75" s="672"/>
      <c r="O75" s="672"/>
      <c r="P75" s="672"/>
      <c r="Q75" s="672"/>
      <c r="R75" s="678"/>
      <c r="S75" s="678"/>
      <c r="T75" s="678"/>
      <c r="U75" s="678"/>
      <c r="V75" s="674"/>
      <c r="W75" s="674"/>
      <c r="X75" s="674"/>
      <c r="Y75" s="674"/>
      <c r="Z75" s="674"/>
      <c r="AA75" s="674"/>
      <c r="AB75" s="674"/>
      <c r="AC75" s="674"/>
      <c r="AD75" s="695"/>
      <c r="AE75" s="695"/>
      <c r="AF75" s="674"/>
      <c r="AG75" s="674"/>
      <c r="AH75" s="674"/>
      <c r="AI75" s="674"/>
      <c r="AJ75" s="674"/>
      <c r="AK75" s="674"/>
      <c r="AL75" s="674"/>
      <c r="AM75" s="695"/>
      <c r="AN75" s="695"/>
      <c r="AO75" s="674"/>
      <c r="AP75" s="674"/>
      <c r="AQ75" s="674"/>
      <c r="AR75" s="674"/>
      <c r="AS75" s="674"/>
      <c r="AT75" s="674"/>
      <c r="AU75" s="674"/>
      <c r="AV75" s="674"/>
      <c r="AW75" s="674"/>
      <c r="AX75" s="674"/>
      <c r="AY75" s="674"/>
      <c r="AZ75" s="674"/>
      <c r="BA75" s="674"/>
      <c r="BB75" s="692"/>
      <c r="BC75" s="692"/>
      <c r="BD75" s="692"/>
      <c r="BE75" s="692"/>
      <c r="BF75" s="692"/>
      <c r="BG75" s="692"/>
      <c r="BH75" s="692"/>
      <c r="BI75" s="692"/>
      <c r="BJ75" s="692"/>
      <c r="BK75" s="692"/>
      <c r="BL75" s="692"/>
      <c r="BM75" s="692"/>
      <c r="BN75" s="678"/>
      <c r="BO75" s="678"/>
      <c r="BP75" s="678"/>
      <c r="BQ75" s="678"/>
      <c r="BR75" s="678"/>
      <c r="BS75" s="678"/>
      <c r="BT75" s="678"/>
      <c r="BU75" s="678"/>
      <c r="BV75" s="678"/>
      <c r="BW75" s="695"/>
      <c r="BX75" s="695"/>
      <c r="BY75" s="674"/>
      <c r="BZ75" s="674"/>
      <c r="CA75" s="674"/>
      <c r="CB75" s="674"/>
      <c r="CC75" s="674"/>
      <c r="CD75" s="674"/>
      <c r="CE75" s="674"/>
      <c r="CF75" s="695"/>
      <c r="CG75" s="695"/>
      <c r="CH75" s="674"/>
      <c r="CI75" s="674"/>
      <c r="CJ75" s="674"/>
      <c r="CK75" s="674"/>
      <c r="CL75" s="674"/>
      <c r="CM75" s="674"/>
      <c r="CN75" s="674"/>
      <c r="CO75" s="695"/>
      <c r="CP75" s="695"/>
      <c r="CQ75" s="674"/>
      <c r="CR75" s="674"/>
      <c r="CS75" s="674"/>
      <c r="CT75" s="674"/>
      <c r="CU75" s="674"/>
      <c r="CV75" s="674"/>
      <c r="CW75" s="674"/>
      <c r="CX75" s="674"/>
      <c r="CY75" s="674"/>
      <c r="CZ75" s="674"/>
      <c r="DA75" s="669"/>
      <c r="DB75" s="669"/>
      <c r="DC75" s="674"/>
      <c r="DF75" s="696"/>
      <c r="DG75" s="696"/>
      <c r="DK75" s="29"/>
      <c r="DL75" s="29"/>
      <c r="DM75" s="29"/>
      <c r="DN75" s="29"/>
      <c r="DO75" s="29"/>
      <c r="DP75" s="29"/>
      <c r="DQ75" s="29"/>
      <c r="DR75" s="29"/>
      <c r="DS75" s="29"/>
      <c r="DT75" s="29"/>
      <c r="DU75" s="29"/>
    </row>
    <row r="76" spans="4:125" s="676" customFormat="1" ht="23.25" customHeight="1">
      <c r="D76" s="1"/>
      <c r="E76" s="1"/>
      <c r="F76" s="1"/>
      <c r="G76" s="1"/>
      <c r="H76" s="1"/>
      <c r="I76" s="1"/>
      <c r="J76" s="1" t="s">
        <v>506</v>
      </c>
      <c r="K76" s="1"/>
      <c r="L76" s="1"/>
      <c r="M76" s="672"/>
      <c r="N76" s="672"/>
      <c r="O76" s="672"/>
      <c r="P76" s="672"/>
      <c r="Q76" s="672"/>
      <c r="R76" s="678"/>
      <c r="S76" s="678"/>
      <c r="T76" s="678"/>
      <c r="U76" s="678"/>
      <c r="V76" s="2040">
        <f>SUM(V77:AV78)</f>
        <v>24172</v>
      </c>
      <c r="W76" s="2041"/>
      <c r="X76" s="2041"/>
      <c r="Y76" s="2041"/>
      <c r="Z76" s="2041"/>
      <c r="AA76" s="2041"/>
      <c r="AB76" s="2041"/>
      <c r="AC76" s="2041"/>
      <c r="AD76" s="2041"/>
      <c r="AE76" s="2041"/>
      <c r="AF76" s="2041"/>
      <c r="AG76" s="2041"/>
      <c r="AH76" s="2041"/>
      <c r="AI76" s="2041"/>
      <c r="AJ76" s="2041"/>
      <c r="AK76" s="2041"/>
      <c r="AL76" s="2041"/>
      <c r="AM76" s="2041"/>
      <c r="AN76" s="2041"/>
      <c r="AO76" s="2041"/>
      <c r="AP76" s="2041"/>
      <c r="AQ76" s="2041"/>
      <c r="AR76" s="2041"/>
      <c r="AS76" s="2041"/>
      <c r="AT76" s="2041"/>
      <c r="AU76" s="2041"/>
      <c r="AV76" s="2042"/>
      <c r="AW76" s="674"/>
      <c r="AX76" s="674"/>
      <c r="AY76" s="674"/>
      <c r="AZ76" s="674"/>
      <c r="BA76" s="674"/>
      <c r="BB76" s="692"/>
      <c r="BC76" s="692"/>
      <c r="BD76" s="692"/>
      <c r="BE76" s="692"/>
      <c r="BF76" s="692"/>
      <c r="BG76" s="692"/>
      <c r="BH76" s="692"/>
      <c r="BI76" s="692"/>
      <c r="BJ76" s="692"/>
      <c r="BK76" s="692"/>
      <c r="BL76" s="692"/>
      <c r="BM76" s="692"/>
      <c r="BN76" s="678"/>
      <c r="BO76" s="678"/>
      <c r="BP76" s="678"/>
      <c r="BQ76" s="678"/>
      <c r="BR76" s="678"/>
      <c r="BS76" s="678"/>
      <c r="BT76" s="678"/>
      <c r="BU76" s="678"/>
      <c r="BV76" s="678"/>
      <c r="BW76" s="695"/>
      <c r="BX76" s="2037">
        <f>BX78</f>
        <v>178497</v>
      </c>
      <c r="BY76" s="2038"/>
      <c r="BZ76" s="2038"/>
      <c r="CA76" s="2038"/>
      <c r="CB76" s="2038"/>
      <c r="CC76" s="2038"/>
      <c r="CD76" s="2038"/>
      <c r="CE76" s="2038"/>
      <c r="CF76" s="2038"/>
      <c r="CG76" s="2038"/>
      <c r="CH76" s="2038"/>
      <c r="CI76" s="2038"/>
      <c r="CJ76" s="2038"/>
      <c r="CK76" s="2038"/>
      <c r="CL76" s="2038"/>
      <c r="CM76" s="2038"/>
      <c r="CN76" s="2038"/>
      <c r="CO76" s="2038"/>
      <c r="CP76" s="2038"/>
      <c r="CQ76" s="2038"/>
      <c r="CR76" s="2038"/>
      <c r="CS76" s="2038"/>
      <c r="CT76" s="2038"/>
      <c r="CU76" s="2038"/>
      <c r="CV76" s="2038"/>
      <c r="CW76" s="2038"/>
      <c r="CX76" s="2039"/>
      <c r="CY76" s="674"/>
      <c r="CZ76" s="674"/>
      <c r="DA76" s="669"/>
      <c r="DB76" s="669"/>
      <c r="DC76" s="674"/>
      <c r="DF76" s="696"/>
      <c r="DG76" s="696"/>
      <c r="DK76" s="29"/>
      <c r="DL76" s="29"/>
      <c r="DM76" s="29"/>
      <c r="DN76" s="29"/>
      <c r="DO76" s="29"/>
      <c r="DP76" s="29"/>
      <c r="DQ76" s="29"/>
      <c r="DR76" s="29"/>
      <c r="DS76" s="29"/>
      <c r="DT76" s="29"/>
      <c r="DU76" s="29"/>
    </row>
    <row r="77" spans="4:125" s="676" customFormat="1" ht="20.25" customHeight="1">
      <c r="D77" s="1"/>
      <c r="E77" s="1"/>
      <c r="F77" s="1"/>
      <c r="G77" s="1"/>
      <c r="H77" s="1"/>
      <c r="I77" s="1"/>
      <c r="J77" s="1" t="s">
        <v>625</v>
      </c>
      <c r="K77" s="1"/>
      <c r="L77" s="1"/>
      <c r="M77" s="672"/>
      <c r="N77" s="672"/>
      <c r="O77" s="672"/>
      <c r="P77" s="672"/>
      <c r="Q77" s="672"/>
      <c r="R77" s="678"/>
      <c r="S77" s="678"/>
      <c r="T77" s="678"/>
      <c r="U77" s="678"/>
      <c r="V77" s="2043">
        <v>4339</v>
      </c>
      <c r="W77" s="2044"/>
      <c r="X77" s="2044"/>
      <c r="Y77" s="2044"/>
      <c r="Z77" s="2044"/>
      <c r="AA77" s="2044"/>
      <c r="AB77" s="2044"/>
      <c r="AC77" s="2044"/>
      <c r="AD77" s="2044"/>
      <c r="AE77" s="2044"/>
      <c r="AF77" s="2044"/>
      <c r="AG77" s="2044"/>
      <c r="AH77" s="2044"/>
      <c r="AI77" s="2044"/>
      <c r="AJ77" s="2044"/>
      <c r="AK77" s="2044"/>
      <c r="AL77" s="2044"/>
      <c r="AM77" s="2044"/>
      <c r="AN77" s="2044"/>
      <c r="AO77" s="2044"/>
      <c r="AP77" s="2044"/>
      <c r="AQ77" s="2044"/>
      <c r="AR77" s="2044"/>
      <c r="AS77" s="2044"/>
      <c r="AT77" s="2044"/>
      <c r="AU77" s="2044"/>
      <c r="AV77" s="2045"/>
      <c r="AW77" s="674"/>
      <c r="AX77" s="674"/>
      <c r="AY77" s="674"/>
      <c r="AZ77" s="674"/>
      <c r="BA77" s="674"/>
      <c r="BB77" s="692"/>
      <c r="BC77" s="692"/>
      <c r="BD77" s="692"/>
      <c r="BE77" s="692"/>
      <c r="BF77" s="692"/>
      <c r="BG77" s="692"/>
      <c r="BH77" s="692"/>
      <c r="BI77" s="692"/>
      <c r="BJ77" s="692"/>
      <c r="BK77" s="692"/>
      <c r="BL77" s="692"/>
      <c r="BM77" s="692"/>
      <c r="BN77" s="678"/>
      <c r="BO77" s="678"/>
      <c r="BP77" s="678"/>
      <c r="BQ77" s="678"/>
      <c r="BR77" s="678"/>
      <c r="BS77" s="678"/>
      <c r="BT77" s="678"/>
      <c r="BU77" s="678"/>
      <c r="BV77" s="678"/>
      <c r="BW77" s="695"/>
      <c r="BX77" s="2034">
        <f>V77*BB61</f>
        <v>39051</v>
      </c>
      <c r="BY77" s="2035"/>
      <c r="BZ77" s="2035"/>
      <c r="CA77" s="2035"/>
      <c r="CB77" s="2035"/>
      <c r="CC77" s="2035"/>
      <c r="CD77" s="2035"/>
      <c r="CE77" s="2035"/>
      <c r="CF77" s="2035"/>
      <c r="CG77" s="2035"/>
      <c r="CH77" s="2035"/>
      <c r="CI77" s="2035"/>
      <c r="CJ77" s="2035"/>
      <c r="CK77" s="2035"/>
      <c r="CL77" s="2035"/>
      <c r="CM77" s="2035"/>
      <c r="CN77" s="2035"/>
      <c r="CO77" s="2035"/>
      <c r="CP77" s="2035"/>
      <c r="CQ77" s="2035"/>
      <c r="CR77" s="2035"/>
      <c r="CS77" s="2035"/>
      <c r="CT77" s="2035"/>
      <c r="CU77" s="2035"/>
      <c r="CV77" s="2035"/>
      <c r="CW77" s="2035"/>
      <c r="CX77" s="2036"/>
      <c r="CY77" s="674"/>
      <c r="CZ77" s="674"/>
      <c r="DA77" s="669"/>
      <c r="DB77" s="669"/>
      <c r="DC77" s="674"/>
      <c r="DF77" s="696"/>
      <c r="DG77" s="696"/>
      <c r="DK77" s="29"/>
      <c r="DL77" s="29"/>
      <c r="DM77" s="29"/>
      <c r="DN77" s="29"/>
      <c r="DO77" s="29"/>
      <c r="DP77" s="29"/>
      <c r="DQ77" s="29"/>
      <c r="DR77" s="29"/>
      <c r="DS77" s="29"/>
      <c r="DT77" s="29"/>
      <c r="DU77" s="29"/>
    </row>
    <row r="78" spans="4:125" s="676" customFormat="1" ht="21" customHeight="1">
      <c r="J78" s="1" t="s">
        <v>624</v>
      </c>
      <c r="V78" s="2046">
        <v>19833</v>
      </c>
      <c r="W78" s="2047"/>
      <c r="X78" s="2047"/>
      <c r="Y78" s="2047"/>
      <c r="Z78" s="2047"/>
      <c r="AA78" s="2047"/>
      <c r="AB78" s="2047"/>
      <c r="AC78" s="2047"/>
      <c r="AD78" s="2047"/>
      <c r="AE78" s="2047"/>
      <c r="AF78" s="2047"/>
      <c r="AG78" s="2047"/>
      <c r="AH78" s="2047"/>
      <c r="AI78" s="2047"/>
      <c r="AJ78" s="2047"/>
      <c r="AK78" s="2047"/>
      <c r="AL78" s="2047"/>
      <c r="AM78" s="2047"/>
      <c r="AN78" s="2047"/>
      <c r="AO78" s="2047"/>
      <c r="AP78" s="2047"/>
      <c r="AQ78" s="2047"/>
      <c r="AR78" s="2047"/>
      <c r="AS78" s="2047"/>
      <c r="AT78" s="2047"/>
      <c r="AU78" s="2047"/>
      <c r="AV78" s="2048"/>
      <c r="BX78" s="2034">
        <f>V78*BB66</f>
        <v>178497</v>
      </c>
      <c r="BY78" s="2035"/>
      <c r="BZ78" s="2035"/>
      <c r="CA78" s="2035"/>
      <c r="CB78" s="2035"/>
      <c r="CC78" s="2035"/>
      <c r="CD78" s="2035"/>
      <c r="CE78" s="2035"/>
      <c r="CF78" s="2035"/>
      <c r="CG78" s="2035"/>
      <c r="CH78" s="2035"/>
      <c r="CI78" s="2035"/>
      <c r="CJ78" s="2035"/>
      <c r="CK78" s="2035"/>
      <c r="CL78" s="2035"/>
      <c r="CM78" s="2035"/>
      <c r="CN78" s="2035"/>
      <c r="CO78" s="2035"/>
      <c r="CP78" s="2035"/>
      <c r="CQ78" s="2035"/>
      <c r="CR78" s="2035"/>
      <c r="CS78" s="2035"/>
      <c r="CT78" s="2035"/>
      <c r="CU78" s="2035"/>
      <c r="CV78" s="2035"/>
      <c r="CW78" s="2035"/>
      <c r="CX78" s="2036"/>
      <c r="DF78" s="696"/>
      <c r="DG78" s="696"/>
      <c r="DK78" s="29"/>
      <c r="DL78" s="29"/>
      <c r="DM78" s="29"/>
      <c r="DN78" s="29"/>
      <c r="DO78" s="29"/>
      <c r="DP78" s="29"/>
      <c r="DQ78" s="29"/>
      <c r="DR78" s="29"/>
      <c r="DS78" s="29"/>
      <c r="DT78" s="29"/>
      <c r="DU78" s="29"/>
    </row>
  </sheetData>
  <sheetProtection selectLockedCells="1"/>
  <mergeCells count="361">
    <mergeCell ref="D2:K2"/>
    <mergeCell ref="L2:P2"/>
    <mergeCell ref="W4:AF4"/>
    <mergeCell ref="DL5:DM5"/>
    <mergeCell ref="F9:H10"/>
    <mergeCell ref="I9:K10"/>
    <mergeCell ref="AC9:AN10"/>
    <mergeCell ref="AQ9:BC10"/>
    <mergeCell ref="CG10:DC15"/>
    <mergeCell ref="F11:H14"/>
    <mergeCell ref="AQ11:AS14"/>
    <mergeCell ref="AT11:AU14"/>
    <mergeCell ref="BI14:BU15"/>
    <mergeCell ref="C16:E21"/>
    <mergeCell ref="F16:L17"/>
    <mergeCell ref="M16:O17"/>
    <mergeCell ref="P16:U17"/>
    <mergeCell ref="V16:AM17"/>
    <mergeCell ref="AN16:AY17"/>
    <mergeCell ref="BD16:BH17"/>
    <mergeCell ref="J11:L14"/>
    <mergeCell ref="N11:P14"/>
    <mergeCell ref="R11:T14"/>
    <mergeCell ref="V11:X14"/>
    <mergeCell ref="AC11:AE14"/>
    <mergeCell ref="AG11:AI14"/>
    <mergeCell ref="AQ19:AS21"/>
    <mergeCell ref="AT19:AV21"/>
    <mergeCell ref="AW19:AY21"/>
    <mergeCell ref="BA19:BB21"/>
    <mergeCell ref="BI16:BN17"/>
    <mergeCell ref="BO16:BU17"/>
    <mergeCell ref="BV16:BZ17"/>
    <mergeCell ref="CG16:DC26"/>
    <mergeCell ref="BD18:BH23"/>
    <mergeCell ref="BI18:BN23"/>
    <mergeCell ref="BO18:BU23"/>
    <mergeCell ref="BV18:BZ23"/>
    <mergeCell ref="BS25:CC26"/>
    <mergeCell ref="G25:AA26"/>
    <mergeCell ref="AN25:BI26"/>
    <mergeCell ref="Y19:AA21"/>
    <mergeCell ref="AB19:AD21"/>
    <mergeCell ref="AE19:AG21"/>
    <mergeCell ref="AH19:AJ21"/>
    <mergeCell ref="AK19:AM21"/>
    <mergeCell ref="AN19:AP21"/>
    <mergeCell ref="G19:I21"/>
    <mergeCell ref="J19:L21"/>
    <mergeCell ref="M19:O21"/>
    <mergeCell ref="P19:R21"/>
    <mergeCell ref="S19:U21"/>
    <mergeCell ref="V19:X21"/>
    <mergeCell ref="G27:I27"/>
    <mergeCell ref="J27:L29"/>
    <mergeCell ref="M27:O27"/>
    <mergeCell ref="P27:R27"/>
    <mergeCell ref="S27:U29"/>
    <mergeCell ref="V27:X27"/>
    <mergeCell ref="G28:I29"/>
    <mergeCell ref="M28:O29"/>
    <mergeCell ref="P28:R29"/>
    <mergeCell ref="V28:X29"/>
    <mergeCell ref="BC28:BE29"/>
    <mergeCell ref="BF28:BH29"/>
    <mergeCell ref="Y27:AA27"/>
    <mergeCell ref="AB27:AD29"/>
    <mergeCell ref="AE27:AG27"/>
    <mergeCell ref="AH27:AJ27"/>
    <mergeCell ref="AK27:AL29"/>
    <mergeCell ref="AN27:AP27"/>
    <mergeCell ref="Y28:AA29"/>
    <mergeCell ref="AE28:AG29"/>
    <mergeCell ref="AH28:AJ29"/>
    <mergeCell ref="AN28:AP29"/>
    <mergeCell ref="AW30:BK31"/>
    <mergeCell ref="BN30:BT31"/>
    <mergeCell ref="BU30:CF31"/>
    <mergeCell ref="G32:I32"/>
    <mergeCell ref="J32:L32"/>
    <mergeCell ref="M32:O32"/>
    <mergeCell ref="P32:R32"/>
    <mergeCell ref="S32:U32"/>
    <mergeCell ref="BI27:BK29"/>
    <mergeCell ref="BL27:BN27"/>
    <mergeCell ref="BO27:BQ27"/>
    <mergeCell ref="BR27:BS29"/>
    <mergeCell ref="BU27:BW29"/>
    <mergeCell ref="BX27:BY29"/>
    <mergeCell ref="BL28:BN29"/>
    <mergeCell ref="BO28:BQ29"/>
    <mergeCell ref="AQ27:AS29"/>
    <mergeCell ref="AT27:AV27"/>
    <mergeCell ref="AW27:AY27"/>
    <mergeCell ref="AZ27:BB29"/>
    <mergeCell ref="BC27:BE27"/>
    <mergeCell ref="BF27:BH27"/>
    <mergeCell ref="AT28:AV29"/>
    <mergeCell ref="AW28:AY29"/>
    <mergeCell ref="V32:X32"/>
    <mergeCell ref="Y32:Z34"/>
    <mergeCell ref="AB32:AD32"/>
    <mergeCell ref="AE32:AG32"/>
    <mergeCell ref="AH32:AJ32"/>
    <mergeCell ref="AK32:AM32"/>
    <mergeCell ref="AK33:AM34"/>
    <mergeCell ref="G30:R31"/>
    <mergeCell ref="AB30:AO31"/>
    <mergeCell ref="BR32:BS34"/>
    <mergeCell ref="BU32:BW34"/>
    <mergeCell ref="AN32:AP32"/>
    <mergeCell ref="AQ32:AS32"/>
    <mergeCell ref="AT32:AU34"/>
    <mergeCell ref="AW32:AY32"/>
    <mergeCell ref="AZ32:BB32"/>
    <mergeCell ref="BC32:BE32"/>
    <mergeCell ref="AN33:AP34"/>
    <mergeCell ref="AQ33:AS34"/>
    <mergeCell ref="AW33:AY34"/>
    <mergeCell ref="AZ33:BB34"/>
    <mergeCell ref="BC33:BE34"/>
    <mergeCell ref="BF33:BH34"/>
    <mergeCell ref="BI33:BK34"/>
    <mergeCell ref="CF35:DB36"/>
    <mergeCell ref="H38:J40"/>
    <mergeCell ref="AF38:AN40"/>
    <mergeCell ref="AR38:AU40"/>
    <mergeCell ref="AV38:AX40"/>
    <mergeCell ref="AY38:AZ40"/>
    <mergeCell ref="BA38:BC40"/>
    <mergeCell ref="BX32:BY34"/>
    <mergeCell ref="G33:I34"/>
    <mergeCell ref="J33:L34"/>
    <mergeCell ref="M33:O34"/>
    <mergeCell ref="P33:R34"/>
    <mergeCell ref="S33:U34"/>
    <mergeCell ref="V33:X34"/>
    <mergeCell ref="AB33:AD34"/>
    <mergeCell ref="AE33:AG34"/>
    <mergeCell ref="AH33:AJ34"/>
    <mergeCell ref="BF32:BH32"/>
    <mergeCell ref="BI32:BK32"/>
    <mergeCell ref="BL32:BM34"/>
    <mergeCell ref="BO32:BQ34"/>
    <mergeCell ref="BX38:BY40"/>
    <mergeCell ref="BZ38:CB40"/>
    <mergeCell ref="CC38:CD40"/>
    <mergeCell ref="CE38:CG40"/>
    <mergeCell ref="CH38:CI40"/>
    <mergeCell ref="CK38:CN40"/>
    <mergeCell ref="BD38:BE40"/>
    <mergeCell ref="BF38:BH40"/>
    <mergeCell ref="BI38:BJ40"/>
    <mergeCell ref="BL38:BO40"/>
    <mergeCell ref="BQ38:BT40"/>
    <mergeCell ref="BU38:BW40"/>
    <mergeCell ref="D41:F65"/>
    <mergeCell ref="H41:P43"/>
    <mergeCell ref="V41:AV43"/>
    <mergeCell ref="BB41:BM43"/>
    <mergeCell ref="BQ41:CW43"/>
    <mergeCell ref="DD41:DE41"/>
    <mergeCell ref="AB45:AD47"/>
    <mergeCell ref="AE45:AG47"/>
    <mergeCell ref="AH45:AJ47"/>
    <mergeCell ref="AK45:AM47"/>
    <mergeCell ref="CG45:CI47"/>
    <mergeCell ref="CJ45:CL47"/>
    <mergeCell ref="CM45:CO47"/>
    <mergeCell ref="AN45:AP47"/>
    <mergeCell ref="AQ45:AS47"/>
    <mergeCell ref="AT45:AV47"/>
    <mergeCell ref="AW45:AX47"/>
    <mergeCell ref="BR45:BT47"/>
    <mergeCell ref="BU45:BW47"/>
    <mergeCell ref="G49:Q53"/>
    <mergeCell ref="R49:U53"/>
    <mergeCell ref="BB49:BC50"/>
    <mergeCell ref="BH49:BM50"/>
    <mergeCell ref="BN49:BQ53"/>
    <mergeCell ref="DF41:DG41"/>
    <mergeCell ref="DD42:DE58"/>
    <mergeCell ref="G44:Q48"/>
    <mergeCell ref="R44:U48"/>
    <mergeCell ref="BB44:BC45"/>
    <mergeCell ref="BH44:BM45"/>
    <mergeCell ref="BN44:BQ48"/>
    <mergeCell ref="V45:X47"/>
    <mergeCell ref="Y45:AA47"/>
    <mergeCell ref="DA47:DB48"/>
    <mergeCell ref="AD48:AE48"/>
    <mergeCell ref="AM48:AN48"/>
    <mergeCell ref="BW48:BX48"/>
    <mergeCell ref="CF48:CG48"/>
    <mergeCell ref="CO48:CP48"/>
    <mergeCell ref="CP45:CR47"/>
    <mergeCell ref="CS45:CU47"/>
    <mergeCell ref="CV45:CX47"/>
    <mergeCell ref="CY45:CZ47"/>
    <mergeCell ref="BB46:BM48"/>
    <mergeCell ref="AY47:BA48"/>
    <mergeCell ref="BX45:BZ47"/>
    <mergeCell ref="CA45:CC47"/>
    <mergeCell ref="CD45:CF47"/>
    <mergeCell ref="V50:X52"/>
    <mergeCell ref="Y50:AA52"/>
    <mergeCell ref="AB50:AD52"/>
    <mergeCell ref="AE50:AG52"/>
    <mergeCell ref="AH50:AJ52"/>
    <mergeCell ref="DA52:DB53"/>
    <mergeCell ref="AD53:AE53"/>
    <mergeCell ref="AM53:AN53"/>
    <mergeCell ref="BW53:BX53"/>
    <mergeCell ref="CF53:CG53"/>
    <mergeCell ref="CO53:CP53"/>
    <mergeCell ref="CM50:CO52"/>
    <mergeCell ref="CP50:CR52"/>
    <mergeCell ref="CS50:CU52"/>
    <mergeCell ref="CV50:CX52"/>
    <mergeCell ref="CY50:CZ52"/>
    <mergeCell ref="AY52:BA53"/>
    <mergeCell ref="BU50:BW52"/>
    <mergeCell ref="BX50:BZ52"/>
    <mergeCell ref="CA50:CC52"/>
    <mergeCell ref="CD50:CF52"/>
    <mergeCell ref="CG50:CI52"/>
    <mergeCell ref="CJ50:CL52"/>
    <mergeCell ref="AK50:AM52"/>
    <mergeCell ref="AN50:AP52"/>
    <mergeCell ref="AQ50:AS52"/>
    <mergeCell ref="AT50:AV52"/>
    <mergeCell ref="AW50:AX52"/>
    <mergeCell ref="BR50:BT52"/>
    <mergeCell ref="G54:I68"/>
    <mergeCell ref="J54:Q58"/>
    <mergeCell ref="R54:U58"/>
    <mergeCell ref="BB54:BC55"/>
    <mergeCell ref="BH54:BM55"/>
    <mergeCell ref="V55:X57"/>
    <mergeCell ref="Y55:AA57"/>
    <mergeCell ref="AB55:AD57"/>
    <mergeCell ref="AE55:AG57"/>
    <mergeCell ref="AH55:AJ57"/>
    <mergeCell ref="AD58:AE58"/>
    <mergeCell ref="AM58:AN58"/>
    <mergeCell ref="J59:Q63"/>
    <mergeCell ref="R59:U63"/>
    <mergeCell ref="BB59:BC60"/>
    <mergeCell ref="BH59:BM60"/>
    <mergeCell ref="AW60:AX62"/>
    <mergeCell ref="AK55:AM57"/>
    <mergeCell ref="AN55:AP57"/>
    <mergeCell ref="AQ55:AS57"/>
    <mergeCell ref="AT55:AV57"/>
    <mergeCell ref="AW55:AX57"/>
    <mergeCell ref="AY57:BA58"/>
    <mergeCell ref="J64:Q68"/>
    <mergeCell ref="R64:U68"/>
    <mergeCell ref="BB64:BC65"/>
    <mergeCell ref="BH64:BM65"/>
    <mergeCell ref="BN64:BQ68"/>
    <mergeCell ref="V60:X62"/>
    <mergeCell ref="Y60:AA62"/>
    <mergeCell ref="AB60:AD62"/>
    <mergeCell ref="AE60:AG62"/>
    <mergeCell ref="AH60:AJ62"/>
    <mergeCell ref="AK60:AM62"/>
    <mergeCell ref="V65:X67"/>
    <mergeCell ref="Y65:AA67"/>
    <mergeCell ref="AB65:AD67"/>
    <mergeCell ref="AE65:AG67"/>
    <mergeCell ref="AH65:AJ67"/>
    <mergeCell ref="AK65:AM67"/>
    <mergeCell ref="CP60:CR62"/>
    <mergeCell ref="CS60:CU62"/>
    <mergeCell ref="CV60:CX62"/>
    <mergeCell ref="CY60:CZ62"/>
    <mergeCell ref="BB61:BM63"/>
    <mergeCell ref="AY62:BA63"/>
    <mergeCell ref="BX60:BZ62"/>
    <mergeCell ref="CA60:CC62"/>
    <mergeCell ref="CD60:CF62"/>
    <mergeCell ref="CG60:CI62"/>
    <mergeCell ref="CJ60:CL62"/>
    <mergeCell ref="CM60:CO62"/>
    <mergeCell ref="BN59:BQ63"/>
    <mergeCell ref="DA62:DB63"/>
    <mergeCell ref="AD63:AE63"/>
    <mergeCell ref="AM63:AN63"/>
    <mergeCell ref="CF63:CG63"/>
    <mergeCell ref="CO63:CP63"/>
    <mergeCell ref="AN60:AP62"/>
    <mergeCell ref="AQ60:AS62"/>
    <mergeCell ref="AT60:AV62"/>
    <mergeCell ref="DA67:DB68"/>
    <mergeCell ref="AD68:AE68"/>
    <mergeCell ref="AM68:AN68"/>
    <mergeCell ref="BW68:BX68"/>
    <mergeCell ref="CF68:CG68"/>
    <mergeCell ref="CO68:CP68"/>
    <mergeCell ref="CP65:CR67"/>
    <mergeCell ref="CS65:CU67"/>
    <mergeCell ref="CV65:CX67"/>
    <mergeCell ref="CY65:CZ67"/>
    <mergeCell ref="BB66:BM68"/>
    <mergeCell ref="AY67:BA68"/>
    <mergeCell ref="BX65:BZ67"/>
    <mergeCell ref="CA65:CC67"/>
    <mergeCell ref="CD65:CF67"/>
    <mergeCell ref="CG65:CI67"/>
    <mergeCell ref="CJ65:CL67"/>
    <mergeCell ref="CM65:CO67"/>
    <mergeCell ref="AN65:AP67"/>
    <mergeCell ref="AQ65:AS67"/>
    <mergeCell ref="AT65:AV67"/>
    <mergeCell ref="AW65:AX67"/>
    <mergeCell ref="BR65:BT67"/>
    <mergeCell ref="BU65:BW67"/>
    <mergeCell ref="R69:U73"/>
    <mergeCell ref="BB69:BC70"/>
    <mergeCell ref="BH69:BM70"/>
    <mergeCell ref="BN69:BQ73"/>
    <mergeCell ref="D70:Q71"/>
    <mergeCell ref="V70:X72"/>
    <mergeCell ref="Y70:AA72"/>
    <mergeCell ref="AB70:AD72"/>
    <mergeCell ref="AE70:AG72"/>
    <mergeCell ref="AH70:AJ72"/>
    <mergeCell ref="CD70:CF72"/>
    <mergeCell ref="CG70:CI72"/>
    <mergeCell ref="CJ70:CL72"/>
    <mergeCell ref="AK70:AM72"/>
    <mergeCell ref="AN70:AP72"/>
    <mergeCell ref="AQ70:AS72"/>
    <mergeCell ref="AT70:AV72"/>
    <mergeCell ref="AW70:AX72"/>
    <mergeCell ref="BR70:BT72"/>
    <mergeCell ref="BX78:CX78"/>
    <mergeCell ref="BX77:CX77"/>
    <mergeCell ref="BX76:CX76"/>
    <mergeCell ref="DF42:DG73"/>
    <mergeCell ref="V76:AV76"/>
    <mergeCell ref="V77:AV77"/>
    <mergeCell ref="V78:AV78"/>
    <mergeCell ref="M72:Q73"/>
    <mergeCell ref="AY72:BA73"/>
    <mergeCell ref="DA72:DB73"/>
    <mergeCell ref="AD73:AE73"/>
    <mergeCell ref="AM73:AN73"/>
    <mergeCell ref="BW73:BX73"/>
    <mergeCell ref="CF73:CG73"/>
    <mergeCell ref="CO73:CP73"/>
    <mergeCell ref="CM70:CO72"/>
    <mergeCell ref="CP70:CR72"/>
    <mergeCell ref="CS70:CU72"/>
    <mergeCell ref="CV70:CX72"/>
    <mergeCell ref="CY70:CZ72"/>
    <mergeCell ref="BB71:BM73"/>
    <mergeCell ref="BU70:BW72"/>
    <mergeCell ref="BX70:BZ72"/>
    <mergeCell ref="CA70:CC72"/>
  </mergeCells>
  <phoneticPr fontId="2"/>
  <dataValidations count="2">
    <dataValidation type="list" allowBlank="1" showInputMessage="1" showErrorMessage="1" error="料率が間違っております。" sqref="BB66:BM68">
      <formula1>確定雇用保険料率</formula1>
    </dataValidation>
    <dataValidation type="list" allowBlank="1" showInputMessage="1" showErrorMessage="1" sqref="W4">
      <formula1>"行わない,行う"</formula1>
    </dataValidation>
  </dataValidations>
  <printOptions horizontalCentered="1" verticalCentered="1"/>
  <pageMargins left="0.39370078740157483" right="0.39370078740157483" top="0.23622047244094491" bottom="0.23622047244094491" header="0.11811023622047245" footer="0.11811023622047245"/>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利用方法・注意事項（必ずお読みください。）</vt:lpstr>
      <vt:lpstr>算定基礎賃金集計表</vt:lpstr>
      <vt:lpstr>申告書記入イメージ</vt:lpstr>
      <vt:lpstr>(参考)e-Govイメージ</vt:lpstr>
      <vt:lpstr>保険料計算シート（非表示）</vt:lpstr>
      <vt:lpstr>設定シート（非表示）</vt:lpstr>
      <vt:lpstr>算定基礎賃金集計img(非表示)</vt:lpstr>
      <vt:lpstr>申告書記入img (非表示)</vt:lpstr>
      <vt:lpstr>'算定基礎賃金集計img(非表示)'!Print_Area</vt:lpstr>
      <vt:lpstr>算定基礎賃金集計表!Print_Area</vt:lpstr>
      <vt:lpstr>申告書記入イメージ!Print_Area</vt:lpstr>
      <vt:lpstr>'保険料計算シート（非表示）'!Print_Area</vt:lpstr>
      <vt:lpstr>'利用方法・注意事項（必ずお読みください。）'!Print_Area</vt:lpstr>
      <vt:lpstr>可能</vt:lpstr>
      <vt:lpstr>概算雇用保険料率</vt:lpstr>
      <vt:lpstr>確定雇用保険料率</vt:lpstr>
      <vt:lpstr>還付</vt:lpstr>
      <vt:lpstr>行う</vt:lpstr>
      <vt:lpstr>行わない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2017-04-17T06:20:18Z</dcterms:created>
  <dcterms:modified xsi:type="dcterms:W3CDTF">2019-04-17T13:24:25Z</dcterms:modified>
</cp:coreProperties>
</file>